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IDA TOLL QUATERLY REPORTS\NOIDA MARCH 2022\"/>
    </mc:Choice>
  </mc:AlternateContent>
  <xr:revisionPtr revIDLastSave="0" documentId="8_{A9D9FB81-264C-4A64-917D-500E1F1B8E4A}" xr6:coauthVersionLast="47" xr6:coauthVersionMax="47" xr10:uidLastSave="{00000000-0000-0000-0000-000000000000}"/>
  <bookViews>
    <workbookView xWindow="-120" yWindow="-120" windowWidth="20730" windowHeight="11160" firstSheet="5" activeTab="7" xr2:uid="{1DF6F2A0-8346-48E6-A16F-2EE0353B6CCC}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 V" sheetId="8" r:id="rId8"/>
  </sheets>
  <definedNames>
    <definedName name="_xlnm.Print_Titles" localSheetId="0">Declaration!$4:$6</definedName>
    <definedName name="_xlnm.Print_Titles" localSheetId="6">'Table-IIIB Unclaimed Details'!$4:$6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T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T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O40" i="4"/>
  <c r="M40" i="4"/>
  <c r="L40" i="4"/>
  <c r="I40" i="4"/>
  <c r="Q39" i="4"/>
  <c r="O39" i="4"/>
  <c r="M39" i="4"/>
  <c r="L39" i="4"/>
  <c r="I39" i="4"/>
  <c r="Q38" i="4"/>
  <c r="O38" i="4"/>
  <c r="M38" i="4"/>
  <c r="L38" i="4"/>
  <c r="I38" i="4"/>
  <c r="Q37" i="4"/>
  <c r="O37" i="4"/>
  <c r="M37" i="4"/>
  <c r="L37" i="4"/>
  <c r="I37" i="4"/>
  <c r="O36" i="4"/>
  <c r="M36" i="4"/>
  <c r="L36" i="4"/>
  <c r="I36" i="4"/>
  <c r="O35" i="4"/>
  <c r="M35" i="4"/>
  <c r="L35" i="4"/>
  <c r="I35" i="4"/>
  <c r="O34" i="4"/>
  <c r="M34" i="4"/>
  <c r="L34" i="4"/>
  <c r="I34" i="4"/>
  <c r="O33" i="4"/>
  <c r="M33" i="4"/>
  <c r="L33" i="4"/>
  <c r="I33" i="4"/>
  <c r="O32" i="4"/>
  <c r="M32" i="4"/>
  <c r="L32" i="4"/>
  <c r="I32" i="4"/>
  <c r="O30" i="4"/>
  <c r="M30" i="4"/>
  <c r="L30" i="4"/>
  <c r="I30" i="4"/>
  <c r="O29" i="4"/>
  <c r="M29" i="4"/>
  <c r="L29" i="4"/>
  <c r="I29" i="4"/>
  <c r="O28" i="4"/>
  <c r="M28" i="4"/>
  <c r="L28" i="4"/>
  <c r="I28" i="4"/>
  <c r="Q26" i="4"/>
  <c r="O26" i="4"/>
  <c r="M26" i="4"/>
  <c r="L26" i="4"/>
  <c r="I26" i="4"/>
  <c r="Q25" i="4"/>
  <c r="O25" i="4"/>
  <c r="M25" i="4"/>
  <c r="L25" i="4"/>
  <c r="I25" i="4"/>
  <c r="Q24" i="4"/>
  <c r="O24" i="4"/>
  <c r="M24" i="4"/>
  <c r="L24" i="4"/>
  <c r="I24" i="4"/>
  <c r="O23" i="4"/>
  <c r="M23" i="4"/>
  <c r="L23" i="4"/>
  <c r="I23" i="4"/>
  <c r="O22" i="4"/>
  <c r="M22" i="4"/>
  <c r="L22" i="4"/>
  <c r="I22" i="4"/>
  <c r="T20" i="4"/>
  <c r="S20" i="4"/>
  <c r="R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Q19" i="4"/>
  <c r="O19" i="4"/>
  <c r="M19" i="4"/>
  <c r="L19" i="4"/>
  <c r="I19" i="4"/>
  <c r="O18" i="4"/>
  <c r="M18" i="4"/>
  <c r="L18" i="4"/>
  <c r="I18" i="4"/>
  <c r="T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O21" i="3"/>
  <c r="M21" i="3"/>
  <c r="L21" i="3"/>
  <c r="I21" i="3"/>
  <c r="O19" i="3"/>
  <c r="M19" i="3"/>
  <c r="L19" i="3"/>
  <c r="I19" i="3"/>
  <c r="O17" i="3"/>
  <c r="M17" i="3"/>
  <c r="L17" i="3"/>
  <c r="I17" i="3"/>
  <c r="O16" i="3"/>
  <c r="M16" i="3"/>
  <c r="L16" i="3"/>
  <c r="I16" i="3"/>
  <c r="O15" i="3"/>
  <c r="M15" i="3"/>
  <c r="L15" i="3"/>
  <c r="I15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P9" i="2"/>
  <c r="N9" i="2"/>
  <c r="L9" i="2"/>
  <c r="H9" i="2"/>
</calcChain>
</file>

<file path=xl/sharedStrings.xml><?xml version="1.0" encoding="utf-8"?>
<sst xmlns="http://schemas.openxmlformats.org/spreadsheetml/2006/main" count="393" uniqueCount="183">
  <si>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</si>
  <si>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</si>
  <si>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</si>
  <si>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</si>
  <si>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</si>
  <si>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</si>
  <si>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</si>
  <si>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31/03/2022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</si>
  <si>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</si>
  <si>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</si>
  <si>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</si>
  <si>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</si>
  <si>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</si>
  <si>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</si>
  <si>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</si>
  <si>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</si>
  <si>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</si>
  <si>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</si>
  <si>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</si>
  <si>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</si>
  <si>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</si>
  <si>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</si>
  <si>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</si>
  <si>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</si>
  <si>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</si>
  <si>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</si>
  <si>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</si>
  <si>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</si>
  <si>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</si>
  <si>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</si>
  <si>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</si>
  <si>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</si>
  <si>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</si>
  <si>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</si>
  <si>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</si>
  <si>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</si>
  <si>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</si>
  <si>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</si>
  <si>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</si>
  <si>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</si>
  <si>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</si>
  <si>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</si>
  <si>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</si>
  <si>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</si>
  <si>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</si>
  <si>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</si>
  <si>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</si>
  <si>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</si>
  <si>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</si>
  <si>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</si>
  <si>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</si>
  <si>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</si>
  <si>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</si>
  <si>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</si>
  <si>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</si>
  <si>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</si>
  <si>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</si>
  <si>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</si>
  <si>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</si>
  <si>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</si>
  <si>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</si>
  <si>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</si>
  <si>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</si>
  <si>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</si>
  <si>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</si>
  <si>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</si>
  <si>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</si>
  <si>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</si>
  <si>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</si>
  <si>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</si>
  <si>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</si>
  <si>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</si>
  <si>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</si>
  <si>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</si>
  <si>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</si>
  <si>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</si>
  <si>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</si>
  <si>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</si>
  <si>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</si>
  <si>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</si>
  <si>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</si>
  <si>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</si>
  <si>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</si>
  <si>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</si>
  <si>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</si>
  <si>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</si>
  <si>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</si>
  <si>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</si>
  <si>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</si>
  <si>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</si>
  <si>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</si>
  <si>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</si>
  <si>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</si>
  <si>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</si>
  <si>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</si>
  <si>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</si>
  <si>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</si>
  <si>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</si>
  <si>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</si>
  <si>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</si>
  <si>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</si>
  <si>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</si>
  <si>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</si>
  <si>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</si>
  <si>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</si>
  <si>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</si>
  <si>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</si>
  <si>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</si>
  <si>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</si>
  <si>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</si>
  <si>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</si>
  <si>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</si>
  <si>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</si>
  <si>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</si>
  <si>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</si>
  <si>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</si>
  <si>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</si>
  <si>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</si>
  <si>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</si>
  <si>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</si>
  <si>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</si>
  <si>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</si>
  <si>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</si>
  <si>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</si>
  <si>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</si>
  <si>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</si>
  <si>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</si>
  <si>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</si>
  <si>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</si>
  <si>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</si>
  <si>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AMIT GOEL                                                                                                                                             </t>
  </si>
  <si>
    <t xml:space="preserve">AAAPG7084L                    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</si>
  <si>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</si>
  <si>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</si>
  <si>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</si>
  <si>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</si>
  <si>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</si>
  <si>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</si>
  <si>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</si>
  <si>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</si>
  <si>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</si>
  <si>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</si>
  <si>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</si>
  <si>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</si>
  <si>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PURAN ASSOCIATES PRIVATE LIMITED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</si>
  <si>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</si>
  <si>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</si>
  <si>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</si>
  <si>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PVT LTD                                                                                                                               </t>
  </si>
  <si>
    <t xml:space="preserve">AAACV0132B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</si>
  <si>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</si>
  <si>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</si>
  <si>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</si>
  <si>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</si>
  <si>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</si>
  <si>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</si>
  <si>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</si>
  <si>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</si>
  <si>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</si>
  <si>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</si>
  <si>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</si>
  <si>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</si>
  <si>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</si>
  <si>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Annexure</t>
  </si>
  <si>
    <t>Table V- Statement showing details of significant beneficial owners (SBOs)</t>
  </si>
  <si>
    <t>Sr. No</t>
  </si>
  <si>
    <t>Details of the SBO (I)</t>
  </si>
  <si>
    <t>Details of the registered owner (II)</t>
  </si>
  <si>
    <t>Details of holding/ exercise of right of the SBO in the reporting company, whether direct or indirect*: (III)</t>
  </si>
  <si>
    <t>Date     of creation   / acquisition
of significant beneficial interest# (IV)</t>
  </si>
  <si>
    <t>Name</t>
  </si>
  <si>
    <t>PAN/ Passport No.     in case of a foreign national</t>
  </si>
  <si>
    <t>Nationality</t>
  </si>
  <si>
    <t>PAN     / Passport No.     in case of a foreign national</t>
  </si>
  <si>
    <t>Whether by virtue of:</t>
  </si>
  <si>
    <t>Shares</t>
  </si>
  <si>
    <t>%</t>
  </si>
  <si>
    <t>Voting rights</t>
  </si>
  <si>
    <t>Rights on distributable dividend or any other distribution</t>
  </si>
  <si>
    <t>Exercise of control</t>
  </si>
  <si>
    <t>Exercise of significant influence</t>
  </si>
  <si>
    <r>
      <t>*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In case the nature of the holding/ exercise of the right of a SBO falls under multiple categories specified under (a) to (e) under Column III, multiple rows</t>
    </r>
  </si>
  <si>
    <t>for the same SBO shall be inserted accordingly for each of the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</si>
</sst>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5" xfId="1" applyNumberFormat="1" applyFont="1" applyFill="1" applyBorder="1" applyAlignment="1" applyProtection="1">
      <alignment horizontal="center" vertical="top" wrapText="1"/>
    </xf>
    <xf numFmtId="0" fontId="0" fillId="0" borderId="0" xfId="0"/>
    <xf numFmtId="0" fontId="5" fillId="0" borderId="4" xfId="1" applyNumberFormat="1" applyFont="1" applyFill="1" applyBorder="1" applyAlignment="1" applyProtection="1">
      <alignment horizontal="center" vertical="top" wrapText="1"/>
    </xf>
    <xf numFmtId="0" fontId="5" fillId="0" borderId="7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/>
    </xf>
    <xf numFmtId="0" fontId="5" fillId="0" borderId="1" xfId="1" applyNumberFormat="1" applyFont="1" applyFill="1" applyBorder="1" applyAlignment="1" applyProtection="1">
      <alignment horizontal="center" vertical="top"/>
    </xf>
    <xf numFmtId="0" fontId="5" fillId="0" borderId="5" xfId="1" applyNumberFormat="1" applyFont="1" applyFill="1" applyBorder="1" applyAlignment="1" applyProtection="1">
      <alignment horizontal="center" vertical="top"/>
    </xf>
    <xf numFmtId="0" fontId="1" fillId="0" borderId="1" xfId="0" applyFont="1" applyBorder="1"/>
    <xf numFmtId="0" fontId="4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horizontal="right" vertical="top"/>
    </xf>
    <xf numFmtId="0" fontId="7" fillId="0" borderId="6" xfId="1" applyNumberFormat="1" applyFont="1" applyFill="1" applyBorder="1" applyAlignment="1" applyProtection="1">
      <alignment horizontal="left" vertical="top" indent="1"/>
    </xf>
    <xf numFmtId="9" fontId="7" fillId="0" borderId="3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horizontal="right" vertical="top" wrapText="1"/>
    </xf>
    <xf numFmtId="0" fontId="5" fillId="0" borderId="6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vertical="top"/>
    </xf>
    <xf numFmtId="2" fontId="3" fillId="0" borderId="7" xfId="1" applyNumberFormat="1" applyFont="1" applyFill="1" applyBorder="1" applyAlignment="1" applyProtection="1">
      <alignment vertical="top"/>
    </xf>
    <xf numFmtId="14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 applyProtection="1">
      <alignment vertical="top"/>
    </xf>
  </cellXfs>
  <cellStyles count="2">
    <cellStyle name="Normal" xfId="0" builtinId="0"/>
    <cellStyle name="Normal 2" xfId="1" xr:uid="{2DC054E5-EE96-484C-8A17-63745CAFB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6B9C-D04B-4F77-B03A-793C16FB18B9}">
  <dimension ref="A1:D25"/>
  <sheetViews>
    <sheetView topLeftCell="A5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720E-897A-467D-9082-8C5320477D56}">
  <dimension ref="A1:S15"/>
  <sheetViews>
    <sheetView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SUM(G9/186195002*100)</f>
        <v>26.367521401030945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SUM((G9+M9)/186195002*100)</f>
        <v>26.367521401030945</v>
      </c>
      <c r="O9" s="4">
        <v>0</v>
      </c>
      <c r="P9" s="15">
        <f>SUM(O9/49095007*100)</f>
        <v>0</v>
      </c>
      <c r="Q9" s="4">
        <v>0</v>
      </c>
      <c r="R9" s="15">
        <f>SUM(Q9/49095007*100)</f>
        <v>0</v>
      </c>
      <c r="S9" s="4">
        <v>49095007</v>
      </c>
    </row>
    <row r="10" spans="1:19" x14ac:dyDescent="0.25">
      <c r="A10" s="4" t="s">
        <v>69</v>
      </c>
      <c r="B10" s="4" t="s">
        <v>70</v>
      </c>
      <c r="C10" s="4">
        <v>61483</v>
      </c>
      <c r="D10" s="4">
        <v>137099995</v>
      </c>
      <c r="E10" s="4">
        <v>0</v>
      </c>
      <c r="F10" s="4">
        <v>0</v>
      </c>
      <c r="G10" s="4">
        <v>137099995</v>
      </c>
      <c r="H10" s="15">
        <f>SUM(G10/186195002*100)</f>
        <v>73.632478598969058</v>
      </c>
      <c r="I10" s="4">
        <v>137099995</v>
      </c>
      <c r="J10" s="4">
        <v>0</v>
      </c>
      <c r="K10" s="4">
        <v>137099995</v>
      </c>
      <c r="L10" s="15">
        <f>SUM(K10/186195002*100)</f>
        <v>73.632478598969058</v>
      </c>
      <c r="M10" s="4">
        <v>0</v>
      </c>
      <c r="N10" s="15">
        <f>SUM((G10+M10)/186195002*100)</f>
        <v>73.632478598969058</v>
      </c>
      <c r="O10" s="4">
        <v>0</v>
      </c>
      <c r="P10" s="15">
        <f>SUM(O10/137099995*100)</f>
        <v>0</v>
      </c>
      <c r="Q10" s="4" t="s">
        <v>71</v>
      </c>
      <c r="R10" s="4" t="s">
        <v>71</v>
      </c>
      <c r="S10" s="4">
        <v>136809544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SUM(K12/186195002*100)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SUM(G13/186195002*100)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SUM((G13+M13)/186195002*100)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61484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185904551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4E16-7B90-4CC8-8F23-656E092F4E06}">
  <dimension ref="A1:T24"/>
  <sheetViews>
    <sheetView topLeftCell="A3" workbookViewId="0">
      <selection activeCell="A3" sqref="A3:T2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SUM(H9/186195002*100)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SUM((H9+N9)/186195002*100)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SUM(H11/186195002*100)</f>
        <v>26.367521401030945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SUM((H11+N11)/186195002*100)</f>
        <v>26.367521401030945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SUM(H12/186195002*100)</f>
        <v>26.367521401030945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SUM((H12+N12)/186195002*100)</f>
        <v>26.367521401030945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 x14ac:dyDescent="0.25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26.367521401030945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26.367521401030945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 x14ac:dyDescent="0.25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 x14ac:dyDescent="0.25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SUM(H16/186195002*100)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SUM((H16+N16)/186195002*100)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25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SUM(H17/186195002*100)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SUM((H17+N17)/186195002*100)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SUM(H19/186195002*100)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SUM((H19+N19)/186195002*100)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SUM(H21/186195002*100)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SUM((H21+N21)/186195002*100)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 x14ac:dyDescent="0.25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 x14ac:dyDescent="0.25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26.367521401030945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26.367521401030945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511C-D739-4CE4-B1AB-A3AB3C081C55}">
  <dimension ref="A1:T42"/>
  <sheetViews>
    <sheetView workbookViewId="0">
      <selection activeCell="A3" sqref="A3:T4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108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110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 t="s">
        <v>89</v>
      </c>
      <c r="B9" s="4" t="s">
        <v>111</v>
      </c>
      <c r="C9" s="4"/>
      <c r="D9" s="4">
        <v>1</v>
      </c>
      <c r="E9" s="4">
        <v>1000</v>
      </c>
      <c r="F9" s="4">
        <v>0</v>
      </c>
      <c r="G9" s="4">
        <v>0</v>
      </c>
      <c r="H9" s="4">
        <v>1000</v>
      </c>
      <c r="I9" s="15">
        <f>SUM(H9/186195002*100)</f>
        <v>5.3707134415992535E-4</v>
      </c>
      <c r="J9" s="4">
        <v>1000</v>
      </c>
      <c r="K9" s="4">
        <v>0</v>
      </c>
      <c r="L9" s="4">
        <f>+J9+K9</f>
        <v>1000</v>
      </c>
      <c r="M9" s="15">
        <f>SUM(L9/186195002*100)</f>
        <v>5.3707134415992535E-4</v>
      </c>
      <c r="N9" s="4">
        <v>0</v>
      </c>
      <c r="O9" s="15">
        <f>SUM((H9+N9)/186195002*100)</f>
        <v>5.3707134415992535E-4</v>
      </c>
      <c r="P9" s="4">
        <v>0</v>
      </c>
      <c r="Q9" s="15">
        <v>0</v>
      </c>
      <c r="R9" s="4" t="s">
        <v>71</v>
      </c>
      <c r="S9" s="4" t="s">
        <v>71</v>
      </c>
      <c r="T9" s="4">
        <v>1000</v>
      </c>
    </row>
    <row r="10" spans="1:20" x14ac:dyDescent="0.25">
      <c r="A10" s="4" t="s">
        <v>91</v>
      </c>
      <c r="B10" s="4" t="s">
        <v>112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</row>
    <row r="11" spans="1:20" x14ac:dyDescent="0.25">
      <c r="A11" s="4" t="s">
        <v>93</v>
      </c>
      <c r="B11" s="4" t="s">
        <v>113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SUM(H11/186195002*100)</f>
        <v>0</v>
      </c>
      <c r="J11" s="4">
        <v>0</v>
      </c>
      <c r="K11" s="4">
        <v>0</v>
      </c>
      <c r="L11" s="4">
        <f>+J11+K11</f>
        <v>0</v>
      </c>
      <c r="M11" s="15">
        <f>SUM(L11/186195002*100)</f>
        <v>0</v>
      </c>
      <c r="N11" s="4">
        <v>0</v>
      </c>
      <c r="O11" s="15">
        <f>SUM((H11+N11)/186195002*100)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 x14ac:dyDescent="0.25">
      <c r="A12" s="4" t="s">
        <v>104</v>
      </c>
      <c r="B12" s="4" t="s">
        <v>114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SUM(H12/186195002*100)</f>
        <v>0</v>
      </c>
      <c r="J12" s="4">
        <v>0</v>
      </c>
      <c r="K12" s="4">
        <v>0</v>
      </c>
      <c r="L12" s="4">
        <f>+J12+K12</f>
        <v>0</v>
      </c>
      <c r="M12" s="15">
        <f>SUM(L12/186195002*100)</f>
        <v>0</v>
      </c>
      <c r="N12" s="4">
        <v>0</v>
      </c>
      <c r="O12" s="15">
        <f>SUM((H12+N12)/186195002*100)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</row>
    <row r="13" spans="1:20" x14ac:dyDescent="0.25">
      <c r="A13" s="4" t="s">
        <v>115</v>
      </c>
      <c r="B13" s="4" t="s">
        <v>92</v>
      </c>
      <c r="C13" s="4"/>
      <c r="D13" s="4">
        <v>1</v>
      </c>
      <c r="E13" s="4">
        <v>500</v>
      </c>
      <c r="F13" s="4">
        <v>0</v>
      </c>
      <c r="G13" s="4">
        <v>0</v>
      </c>
      <c r="H13" s="4">
        <v>500</v>
      </c>
      <c r="I13" s="15">
        <f>SUM(H13/186195002*100)</f>
        <v>2.6853567207996268E-4</v>
      </c>
      <c r="J13" s="4">
        <v>500</v>
      </c>
      <c r="K13" s="4">
        <v>0</v>
      </c>
      <c r="L13" s="4">
        <f>+J13+K13</f>
        <v>500</v>
      </c>
      <c r="M13" s="15">
        <f>SUM(L13/186195002*100)</f>
        <v>2.6853567207996268E-4</v>
      </c>
      <c r="N13" s="4">
        <v>0</v>
      </c>
      <c r="O13" s="15">
        <f>SUM((H13+N13)/186195002*100)</f>
        <v>2.6853567207996268E-4</v>
      </c>
      <c r="P13" s="4">
        <v>0</v>
      </c>
      <c r="Q13" s="15">
        <v>0</v>
      </c>
      <c r="R13" s="4" t="s">
        <v>71</v>
      </c>
      <c r="S13" s="4" t="s">
        <v>71</v>
      </c>
      <c r="T13" s="4">
        <v>500</v>
      </c>
    </row>
    <row r="14" spans="1:20" x14ac:dyDescent="0.25">
      <c r="A14" s="4" t="s">
        <v>116</v>
      </c>
      <c r="B14" s="4" t="s">
        <v>117</v>
      </c>
      <c r="C14" s="4"/>
      <c r="D14" s="4">
        <v>2</v>
      </c>
      <c r="E14" s="4">
        <v>3090600</v>
      </c>
      <c r="F14" s="4">
        <v>0</v>
      </c>
      <c r="G14" s="4">
        <v>0</v>
      </c>
      <c r="H14" s="4">
        <v>3090600</v>
      </c>
      <c r="I14" s="15">
        <f>SUM(H14/186195002*100)</f>
        <v>1.6598726962606656</v>
      </c>
      <c r="J14" s="4">
        <v>3090600</v>
      </c>
      <c r="K14" s="4">
        <v>0</v>
      </c>
      <c r="L14" s="4">
        <f>+J14+K14</f>
        <v>3090600</v>
      </c>
      <c r="M14" s="15">
        <f>SUM(L14/186195002*100)</f>
        <v>1.6598726962606656</v>
      </c>
      <c r="N14" s="4">
        <v>0</v>
      </c>
      <c r="O14" s="15">
        <f>SUM((H14+N14)/186195002*100)</f>
        <v>1.6598726962606656</v>
      </c>
      <c r="P14" s="4">
        <v>0</v>
      </c>
      <c r="Q14" s="15">
        <v>0</v>
      </c>
      <c r="R14" s="4" t="s">
        <v>71</v>
      </c>
      <c r="S14" s="4" t="s">
        <v>71</v>
      </c>
      <c r="T14" s="4">
        <v>3090600</v>
      </c>
    </row>
    <row r="15" spans="1:20" x14ac:dyDescent="0.25">
      <c r="A15" s="4" t="s">
        <v>118</v>
      </c>
      <c r="B15" s="4" t="s">
        <v>119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</row>
    <row r="16" spans="1:20" x14ac:dyDescent="0.25">
      <c r="A16" s="4" t="s">
        <v>120</v>
      </c>
      <c r="B16" s="4" t="s">
        <v>94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6" customFormat="1" x14ac:dyDescent="0.25">
      <c r="A17" s="11"/>
      <c r="B17" s="11" t="s">
        <v>121</v>
      </c>
      <c r="C17" s="11"/>
      <c r="D17" s="11">
        <f>+D8+D9+D10+D11+D12+D13+D14+D15</f>
        <v>4</v>
      </c>
      <c r="E17" s="11">
        <f>+E8+E9+E10+E11+E12+E13+E14+E15</f>
        <v>3092100</v>
      </c>
      <c r="F17" s="11">
        <f>+F8+F9+F10+F11+F12+F13+F14+F15</f>
        <v>0</v>
      </c>
      <c r="G17" s="11">
        <f>+G8+G9+G10+G11+G12+G13+G14+G15</f>
        <v>0</v>
      </c>
      <c r="H17" s="11">
        <f>+H8+H9+H10+H11+H12+H13+H14+H15</f>
        <v>3092100</v>
      </c>
      <c r="I17" s="16">
        <f>+I8+I9+I10+I11+I12+I13+I14+I15</f>
        <v>1.6606783032769055</v>
      </c>
      <c r="J17" s="11">
        <f>+J8+J9+J10+J11+J12+J13+J14+J15</f>
        <v>3092100</v>
      </c>
      <c r="K17" s="11">
        <f>+K8+K9+K10+K11+K12+K13+K14+K15</f>
        <v>0</v>
      </c>
      <c r="L17" s="11">
        <f>+L8+L9+L10+L11+L12+L13+L14+L15</f>
        <v>3092100</v>
      </c>
      <c r="M17" s="16">
        <f>+M8+M9+M10+M11+M12+M13+M14+M15</f>
        <v>1.6606783032769055</v>
      </c>
      <c r="N17" s="11">
        <f>+N8+N9+N10+N11+N12+N13+N14+N15</f>
        <v>0</v>
      </c>
      <c r="O17" s="16">
        <f>+O8+O9+O10+O11+O12+O13+O14+O15</f>
        <v>1.6606783032769055</v>
      </c>
      <c r="P17" s="11">
        <f>+P8+P9+P10+P11+P12+P13+P14+P15</f>
        <v>0</v>
      </c>
      <c r="Q17" s="16">
        <v>0</v>
      </c>
      <c r="R17" s="11" t="s">
        <v>71</v>
      </c>
      <c r="S17" s="11" t="s">
        <v>71</v>
      </c>
      <c r="T17" s="11">
        <f>+T8+T9+T10+T11+T12+T13+T14+T15</f>
        <v>3092100</v>
      </c>
    </row>
    <row r="18" spans="1:20" x14ac:dyDescent="0.25">
      <c r="A18" s="5" t="s">
        <v>98</v>
      </c>
      <c r="B18" s="4" t="s">
        <v>122</v>
      </c>
      <c r="C18" s="4"/>
      <c r="D18" s="4">
        <v>1</v>
      </c>
      <c r="E18" s="4">
        <v>10000000</v>
      </c>
      <c r="F18" s="4">
        <v>0</v>
      </c>
      <c r="G18" s="4">
        <v>0</v>
      </c>
      <c r="H18" s="4">
        <v>10000000</v>
      </c>
      <c r="I18" s="15">
        <f>SUM(H18/186195002*100)</f>
        <v>5.3707134415992543</v>
      </c>
      <c r="J18" s="4">
        <v>10000000</v>
      </c>
      <c r="K18" s="4">
        <v>0</v>
      </c>
      <c r="L18" s="4">
        <f>+J18+K18</f>
        <v>10000000</v>
      </c>
      <c r="M18" s="15">
        <f>SUM(L18/186195002*100)</f>
        <v>5.3707134415992543</v>
      </c>
      <c r="N18" s="4">
        <v>0</v>
      </c>
      <c r="O18" s="15">
        <f>SUM((H18+N18)/186195002*100)</f>
        <v>5.3707134415992543</v>
      </c>
      <c r="P18" s="4">
        <v>0</v>
      </c>
      <c r="Q18" s="15">
        <v>0</v>
      </c>
      <c r="R18" s="4" t="s">
        <v>71</v>
      </c>
      <c r="S18" s="4" t="s">
        <v>71</v>
      </c>
      <c r="T18" s="4">
        <v>10000000</v>
      </c>
    </row>
    <row r="19" spans="1:20" x14ac:dyDescent="0.25">
      <c r="A19" s="4"/>
      <c r="B19" s="4" t="s">
        <v>123</v>
      </c>
      <c r="C19" s="4" t="s">
        <v>124</v>
      </c>
      <c r="D19" s="4">
        <v>1</v>
      </c>
      <c r="E19" s="4">
        <v>10000000</v>
      </c>
      <c r="F19" s="4">
        <v>0</v>
      </c>
      <c r="G19" s="4">
        <v>0</v>
      </c>
      <c r="H19" s="4">
        <v>10000000</v>
      </c>
      <c r="I19" s="15">
        <f>SUM(H19/186195002*100)</f>
        <v>5.3707134415992543</v>
      </c>
      <c r="J19" s="4">
        <v>10000000</v>
      </c>
      <c r="K19" s="4">
        <v>0</v>
      </c>
      <c r="L19" s="4">
        <f>+J19+K19</f>
        <v>10000000</v>
      </c>
      <c r="M19" s="15">
        <f>SUM(L19/186195002*100)</f>
        <v>5.3707134415992543</v>
      </c>
      <c r="N19" s="4">
        <v>0</v>
      </c>
      <c r="O19" s="15">
        <f>SUM((H19+N19)/186195002*100)</f>
        <v>5.3707134415992543</v>
      </c>
      <c r="P19" s="4">
        <v>0</v>
      </c>
      <c r="Q19" s="15">
        <f>SUM(P19/H19*100)</f>
        <v>0</v>
      </c>
      <c r="R19" s="4" t="s">
        <v>71</v>
      </c>
      <c r="S19" s="4" t="s">
        <v>71</v>
      </c>
      <c r="T19" s="4">
        <v>10000000</v>
      </c>
    </row>
    <row r="20" spans="1:20" s="6" customFormat="1" x14ac:dyDescent="0.25">
      <c r="A20" s="11"/>
      <c r="B20" s="11" t="s">
        <v>125</v>
      </c>
      <c r="C20" s="11"/>
      <c r="D20" s="11">
        <f>+D18</f>
        <v>1</v>
      </c>
      <c r="E20" s="11">
        <f>+E18</f>
        <v>10000000</v>
      </c>
      <c r="F20" s="11">
        <f>+F18</f>
        <v>0</v>
      </c>
      <c r="G20" s="11">
        <f>+G18</f>
        <v>0</v>
      </c>
      <c r="H20" s="11">
        <f>+H18</f>
        <v>10000000</v>
      </c>
      <c r="I20" s="16">
        <f>+I18</f>
        <v>5.3707134415992543</v>
      </c>
      <c r="J20" s="11">
        <f>+J18</f>
        <v>10000000</v>
      </c>
      <c r="K20" s="11">
        <f>+K18</f>
        <v>0</v>
      </c>
      <c r="L20" s="11">
        <f>+L18</f>
        <v>10000000</v>
      </c>
      <c r="M20" s="16">
        <f>+M18</f>
        <v>5.3707134415992543</v>
      </c>
      <c r="N20" s="11">
        <f>+N18</f>
        <v>0</v>
      </c>
      <c r="O20" s="16">
        <f>+O18</f>
        <v>5.3707134415992543</v>
      </c>
      <c r="P20" s="11">
        <f>+P18</f>
        <v>0</v>
      </c>
      <c r="Q20" s="16">
        <v>0</v>
      </c>
      <c r="R20" s="11" t="str">
        <f>+R18</f>
        <v>NA</v>
      </c>
      <c r="S20" s="11" t="str">
        <f>+S18</f>
        <v>NA</v>
      </c>
      <c r="T20" s="11">
        <f>+T18</f>
        <v>10000000</v>
      </c>
    </row>
    <row r="21" spans="1:20" x14ac:dyDescent="0.25">
      <c r="A21" s="5" t="s">
        <v>126</v>
      </c>
      <c r="B21" s="4" t="s">
        <v>127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5" t="s">
        <v>87</v>
      </c>
      <c r="B22" s="4" t="s">
        <v>128</v>
      </c>
      <c r="C22" s="4"/>
      <c r="D22" s="4">
        <v>60071</v>
      </c>
      <c r="E22" s="4">
        <v>36325671</v>
      </c>
      <c r="F22" s="4">
        <v>0</v>
      </c>
      <c r="G22" s="4">
        <v>0</v>
      </c>
      <c r="H22" s="4">
        <v>36325671</v>
      </c>
      <c r="I22" s="15">
        <f>SUM(H22/186195002*100)</f>
        <v>19.509476951481222</v>
      </c>
      <c r="J22" s="4">
        <v>36325671</v>
      </c>
      <c r="K22" s="4">
        <v>0</v>
      </c>
      <c r="L22" s="4">
        <f>+J22+K22</f>
        <v>36325671</v>
      </c>
      <c r="M22" s="15">
        <f>SUM(L22/186195002*100)</f>
        <v>19.509476951481222</v>
      </c>
      <c r="N22" s="4">
        <v>0</v>
      </c>
      <c r="O22" s="15">
        <f>SUM((H22+N22)/186195002*100)</f>
        <v>19.509476951481222</v>
      </c>
      <c r="P22" s="4">
        <v>0</v>
      </c>
      <c r="Q22" s="15">
        <v>0</v>
      </c>
      <c r="R22" s="4" t="s">
        <v>71</v>
      </c>
      <c r="S22" s="4" t="s">
        <v>71</v>
      </c>
      <c r="T22" s="4">
        <v>36038020</v>
      </c>
    </row>
    <row r="23" spans="1:20" x14ac:dyDescent="0.25">
      <c r="A23" s="4"/>
      <c r="B23" s="4" t="s">
        <v>129</v>
      </c>
      <c r="C23" s="4"/>
      <c r="D23" s="4">
        <v>481</v>
      </c>
      <c r="E23" s="4">
        <v>63421138</v>
      </c>
      <c r="F23" s="4">
        <v>0</v>
      </c>
      <c r="G23" s="4">
        <v>0</v>
      </c>
      <c r="H23" s="4">
        <v>63421138</v>
      </c>
      <c r="I23" s="15">
        <f>SUM(H23/186195002*100)</f>
        <v>34.061675833812124</v>
      </c>
      <c r="J23" s="4">
        <v>63421138</v>
      </c>
      <c r="K23" s="4">
        <v>0</v>
      </c>
      <c r="L23" s="4">
        <f>+J23+K23</f>
        <v>63421138</v>
      </c>
      <c r="M23" s="15">
        <f>SUM(L23/186195002*100)</f>
        <v>34.061675833812124</v>
      </c>
      <c r="N23" s="4">
        <v>0</v>
      </c>
      <c r="O23" s="15">
        <f>SUM((H23+N23)/186195002*100)</f>
        <v>34.061675833812124</v>
      </c>
      <c r="P23" s="4">
        <v>0</v>
      </c>
      <c r="Q23" s="15">
        <v>0</v>
      </c>
      <c r="R23" s="4" t="s">
        <v>71</v>
      </c>
      <c r="S23" s="4" t="s">
        <v>71</v>
      </c>
      <c r="T23" s="4">
        <v>63421138</v>
      </c>
    </row>
    <row r="24" spans="1:20" x14ac:dyDescent="0.25">
      <c r="A24" s="4"/>
      <c r="B24" s="4" t="s">
        <v>130</v>
      </c>
      <c r="C24" s="4" t="s">
        <v>131</v>
      </c>
      <c r="D24" s="4">
        <v>1</v>
      </c>
      <c r="E24" s="4">
        <v>2520283</v>
      </c>
      <c r="F24" s="4">
        <v>0</v>
      </c>
      <c r="G24" s="4">
        <v>0</v>
      </c>
      <c r="H24" s="4">
        <v>2520283</v>
      </c>
      <c r="I24" s="15">
        <f>SUM(H24/186195002*100)</f>
        <v>1.3535717784734094</v>
      </c>
      <c r="J24" s="4">
        <v>2520283</v>
      </c>
      <c r="K24" s="4">
        <v>0</v>
      </c>
      <c r="L24" s="4">
        <f>+J24+K24</f>
        <v>2520283</v>
      </c>
      <c r="M24" s="15">
        <f>SUM(L24/186195002*100)</f>
        <v>1.3535717784734094</v>
      </c>
      <c r="N24" s="4">
        <v>0</v>
      </c>
      <c r="O24" s="15">
        <f>SUM((H24+N24)/186195002*100)</f>
        <v>1.3535717784734094</v>
      </c>
      <c r="P24" s="4">
        <v>0</v>
      </c>
      <c r="Q24" s="15">
        <f>SUM(P24/H24*100)</f>
        <v>0</v>
      </c>
      <c r="R24" s="4" t="s">
        <v>71</v>
      </c>
      <c r="S24" s="4" t="s">
        <v>71</v>
      </c>
      <c r="T24" s="4">
        <v>2520283</v>
      </c>
    </row>
    <row r="25" spans="1:20" x14ac:dyDescent="0.25">
      <c r="A25" s="4"/>
      <c r="B25" s="4" t="s">
        <v>132</v>
      </c>
      <c r="C25" s="4" t="s">
        <v>133</v>
      </c>
      <c r="D25" s="4">
        <v>1</v>
      </c>
      <c r="E25" s="4">
        <v>4105000</v>
      </c>
      <c r="F25" s="4">
        <v>0</v>
      </c>
      <c r="G25" s="4">
        <v>0</v>
      </c>
      <c r="H25" s="4">
        <v>4105000</v>
      </c>
      <c r="I25" s="15">
        <f>SUM(H25/186195002*100)</f>
        <v>2.2046778677764935</v>
      </c>
      <c r="J25" s="4">
        <v>4105000</v>
      </c>
      <c r="K25" s="4">
        <v>0</v>
      </c>
      <c r="L25" s="4">
        <f>+J25+K25</f>
        <v>4105000</v>
      </c>
      <c r="M25" s="15">
        <f>SUM(L25/186195002*100)</f>
        <v>2.2046778677764935</v>
      </c>
      <c r="N25" s="4">
        <v>0</v>
      </c>
      <c r="O25" s="15">
        <f>SUM((H25+N25)/186195002*100)</f>
        <v>2.2046778677764935</v>
      </c>
      <c r="P25" s="4">
        <v>0</v>
      </c>
      <c r="Q25" s="15">
        <f>SUM(P25/H25*100)</f>
        <v>0</v>
      </c>
      <c r="R25" s="4" t="s">
        <v>71</v>
      </c>
      <c r="S25" s="4" t="s">
        <v>71</v>
      </c>
      <c r="T25" s="4">
        <v>4105000</v>
      </c>
    </row>
    <row r="26" spans="1:20" x14ac:dyDescent="0.25">
      <c r="A26" s="4"/>
      <c r="B26" s="4" t="s">
        <v>134</v>
      </c>
      <c r="C26" s="4" t="s">
        <v>135</v>
      </c>
      <c r="D26" s="4">
        <v>1</v>
      </c>
      <c r="E26" s="4">
        <v>1883507</v>
      </c>
      <c r="F26" s="4">
        <v>0</v>
      </c>
      <c r="G26" s="4">
        <v>0</v>
      </c>
      <c r="H26" s="4">
        <v>1883507</v>
      </c>
      <c r="I26" s="15">
        <f>SUM(H26/186195002*100)</f>
        <v>1.0115776362246287</v>
      </c>
      <c r="J26" s="4">
        <v>1883507</v>
      </c>
      <c r="K26" s="4">
        <v>0</v>
      </c>
      <c r="L26" s="4">
        <f>+J26+K26</f>
        <v>1883507</v>
      </c>
      <c r="M26" s="15">
        <f>SUM(L26/186195002*100)</f>
        <v>1.0115776362246287</v>
      </c>
      <c r="N26" s="4">
        <v>0</v>
      </c>
      <c r="O26" s="15">
        <f>SUM((H26+N26)/186195002*100)</f>
        <v>1.0115776362246287</v>
      </c>
      <c r="P26" s="4">
        <v>0</v>
      </c>
      <c r="Q26" s="15">
        <f>SUM(P26/H26*100)</f>
        <v>0</v>
      </c>
      <c r="R26" s="4" t="s">
        <v>71</v>
      </c>
      <c r="S26" s="4" t="s">
        <v>71</v>
      </c>
      <c r="T26" s="4">
        <v>1883507</v>
      </c>
    </row>
    <row r="27" spans="1:2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A28" s="4" t="s">
        <v>89</v>
      </c>
      <c r="B28" s="4" t="s">
        <v>136</v>
      </c>
      <c r="C28" s="4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5">
        <f>SUM(H28/186195002*100)</f>
        <v>0</v>
      </c>
      <c r="J28" s="4">
        <v>0</v>
      </c>
      <c r="K28" s="4">
        <v>0</v>
      </c>
      <c r="L28" s="4">
        <f>+J28+K28</f>
        <v>0</v>
      </c>
      <c r="M28" s="15">
        <f>SUM(L28/186195002*100)</f>
        <v>0</v>
      </c>
      <c r="N28" s="4">
        <v>0</v>
      </c>
      <c r="O28" s="15">
        <f>SUM((H28+N28)/186195002*100)</f>
        <v>0</v>
      </c>
      <c r="P28" s="4">
        <v>0</v>
      </c>
      <c r="Q28" s="15">
        <v>0</v>
      </c>
      <c r="R28" s="4" t="s">
        <v>71</v>
      </c>
      <c r="S28" s="4" t="s">
        <v>71</v>
      </c>
      <c r="T28" s="4">
        <v>0</v>
      </c>
    </row>
    <row r="29" spans="1:20" x14ac:dyDescent="0.25">
      <c r="A29" s="4" t="s">
        <v>91</v>
      </c>
      <c r="B29" s="4" t="s">
        <v>137</v>
      </c>
      <c r="C29" s="4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5">
        <f>SUM(H29/186195002*100)</f>
        <v>0</v>
      </c>
      <c r="J29" s="4">
        <v>0</v>
      </c>
      <c r="K29" s="4">
        <v>0</v>
      </c>
      <c r="L29" s="4">
        <f>+J29+K29</f>
        <v>0</v>
      </c>
      <c r="M29" s="15">
        <f>SUM(L29/186195002*100)</f>
        <v>0</v>
      </c>
      <c r="N29" s="4">
        <v>0</v>
      </c>
      <c r="O29" s="15">
        <f>SUM((H29+N29)/186195002*100)</f>
        <v>0</v>
      </c>
      <c r="P29" s="4">
        <v>0</v>
      </c>
      <c r="Q29" s="15">
        <v>0</v>
      </c>
      <c r="R29" s="4" t="s">
        <v>71</v>
      </c>
      <c r="S29" s="4" t="s">
        <v>71</v>
      </c>
      <c r="T29" s="4">
        <v>0</v>
      </c>
    </row>
    <row r="30" spans="1:20" x14ac:dyDescent="0.25">
      <c r="A30" s="4" t="s">
        <v>93</v>
      </c>
      <c r="B30" s="4" t="s">
        <v>138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SUM(H30/186195002*100)</f>
        <v>0</v>
      </c>
      <c r="J30" s="4">
        <v>0</v>
      </c>
      <c r="K30" s="4">
        <v>0</v>
      </c>
      <c r="L30" s="4">
        <f>+J30+K30</f>
        <v>0</v>
      </c>
      <c r="M30" s="15">
        <f>SUM(L30/186195002*100)</f>
        <v>0</v>
      </c>
      <c r="N30" s="4">
        <v>0</v>
      </c>
      <c r="O30" s="15">
        <f>SUM((H30+N30)/186195002*100)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</row>
    <row r="31" spans="1:20" x14ac:dyDescent="0.25">
      <c r="A31" s="4" t="s">
        <v>104</v>
      </c>
      <c r="B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4"/>
      <c r="B32" s="4" t="s">
        <v>139</v>
      </c>
      <c r="C32" s="4"/>
      <c r="D32" s="4">
        <v>1</v>
      </c>
      <c r="E32" s="4">
        <v>10000</v>
      </c>
      <c r="F32" s="4">
        <v>0</v>
      </c>
      <c r="G32" s="4">
        <v>0</v>
      </c>
      <c r="H32" s="4">
        <v>10000</v>
      </c>
      <c r="I32" s="15">
        <f>SUM(H32/186195002*100)</f>
        <v>5.3707134415992546E-3</v>
      </c>
      <c r="J32" s="4">
        <v>10000</v>
      </c>
      <c r="K32" s="4">
        <v>0</v>
      </c>
      <c r="L32" s="4">
        <f>+J32+K32</f>
        <v>10000</v>
      </c>
      <c r="M32" s="15">
        <f>SUM(L32/186195002*100)</f>
        <v>5.3707134415992546E-3</v>
      </c>
      <c r="N32" s="4">
        <v>0</v>
      </c>
      <c r="O32" s="15">
        <f>SUM((H32+N32)/186195002*100)</f>
        <v>5.3707134415992546E-3</v>
      </c>
      <c r="P32" s="4">
        <v>0</v>
      </c>
      <c r="Q32" s="15">
        <v>0</v>
      </c>
      <c r="R32" s="4" t="s">
        <v>71</v>
      </c>
      <c r="S32" s="4" t="s">
        <v>71</v>
      </c>
      <c r="T32" s="4">
        <v>10000</v>
      </c>
    </row>
    <row r="33" spans="1:20" x14ac:dyDescent="0.25">
      <c r="A33" s="4"/>
      <c r="B33" s="4" t="s">
        <v>140</v>
      </c>
      <c r="C33" s="4"/>
      <c r="D33" s="4">
        <v>306</v>
      </c>
      <c r="E33" s="4">
        <v>1212275</v>
      </c>
      <c r="F33" s="4">
        <v>0</v>
      </c>
      <c r="G33" s="4">
        <v>0</v>
      </c>
      <c r="H33" s="4">
        <v>1212275</v>
      </c>
      <c r="I33" s="15">
        <f>SUM(H33/186195002*100)</f>
        <v>0.65107816374147354</v>
      </c>
      <c r="J33" s="4">
        <v>1212275</v>
      </c>
      <c r="K33" s="4">
        <v>0</v>
      </c>
      <c r="L33" s="4">
        <f>+J33+K33</f>
        <v>1212275</v>
      </c>
      <c r="M33" s="15">
        <f>SUM(L33/186195002*100)</f>
        <v>0.65107816374147354</v>
      </c>
      <c r="N33" s="4">
        <v>0</v>
      </c>
      <c r="O33" s="15">
        <f>SUM((H33+N33)/186195002*100)</f>
        <v>0.65107816374147354</v>
      </c>
      <c r="P33" s="4">
        <v>0</v>
      </c>
      <c r="Q33" s="15">
        <v>0</v>
      </c>
      <c r="R33" s="4" t="s">
        <v>71</v>
      </c>
      <c r="S33" s="4" t="s">
        <v>71</v>
      </c>
      <c r="T33" s="4">
        <v>1212275</v>
      </c>
    </row>
    <row r="34" spans="1:20" x14ac:dyDescent="0.25">
      <c r="A34" s="4"/>
      <c r="B34" s="4" t="s">
        <v>141</v>
      </c>
      <c r="C34" s="4"/>
      <c r="D34" s="4">
        <v>41</v>
      </c>
      <c r="E34" s="4">
        <v>116628</v>
      </c>
      <c r="F34" s="4">
        <v>0</v>
      </c>
      <c r="G34" s="4">
        <v>0</v>
      </c>
      <c r="H34" s="4">
        <v>116628</v>
      </c>
      <c r="I34" s="15">
        <f>SUM(H34/186195002*100)</f>
        <v>6.263755672668378E-2</v>
      </c>
      <c r="J34" s="4">
        <v>116628</v>
      </c>
      <c r="K34" s="4">
        <v>0</v>
      </c>
      <c r="L34" s="4">
        <f>+J34+K34</f>
        <v>116628</v>
      </c>
      <c r="M34" s="15">
        <f>SUM(L34/186195002*100)</f>
        <v>6.263755672668378E-2</v>
      </c>
      <c r="N34" s="4">
        <v>0</v>
      </c>
      <c r="O34" s="15">
        <f>SUM((H34+N34)/186195002*100)</f>
        <v>6.263755672668378E-2</v>
      </c>
      <c r="P34" s="4">
        <v>0</v>
      </c>
      <c r="Q34" s="15">
        <v>0</v>
      </c>
      <c r="R34" s="4" t="s">
        <v>71</v>
      </c>
      <c r="S34" s="4" t="s">
        <v>71</v>
      </c>
      <c r="T34" s="4">
        <v>116628</v>
      </c>
    </row>
    <row r="35" spans="1:20" x14ac:dyDescent="0.25">
      <c r="A35" s="4"/>
      <c r="B35" s="4" t="s">
        <v>142</v>
      </c>
      <c r="C35" s="4"/>
      <c r="D35" s="4">
        <v>235</v>
      </c>
      <c r="E35" s="4">
        <v>1419243</v>
      </c>
      <c r="F35" s="4">
        <v>0</v>
      </c>
      <c r="G35" s="4">
        <v>0</v>
      </c>
      <c r="H35" s="4">
        <v>1419243</v>
      </c>
      <c r="I35" s="15">
        <f>SUM(H35/186195002*100)</f>
        <v>0.76223474569956506</v>
      </c>
      <c r="J35" s="4">
        <v>1419243</v>
      </c>
      <c r="K35" s="4">
        <v>0</v>
      </c>
      <c r="L35" s="4">
        <f>+J35+K35</f>
        <v>1419243</v>
      </c>
      <c r="M35" s="15">
        <f>SUM(L35/186195002*100)</f>
        <v>0.76223474569956506</v>
      </c>
      <c r="N35" s="4">
        <v>0</v>
      </c>
      <c r="O35" s="15">
        <f>SUM((H35+N35)/186195002*100)</f>
        <v>0.76223474569956506</v>
      </c>
      <c r="P35" s="4">
        <v>0</v>
      </c>
      <c r="Q35" s="15">
        <v>0</v>
      </c>
      <c r="R35" s="4" t="s">
        <v>71</v>
      </c>
      <c r="S35" s="4" t="s">
        <v>71</v>
      </c>
      <c r="T35" s="4">
        <v>1419243</v>
      </c>
    </row>
    <row r="36" spans="1:20" x14ac:dyDescent="0.25">
      <c r="A36" s="4"/>
      <c r="B36" s="4" t="s">
        <v>143</v>
      </c>
      <c r="C36" s="4"/>
      <c r="D36" s="4">
        <v>342</v>
      </c>
      <c r="E36" s="4">
        <v>20996834</v>
      </c>
      <c r="F36" s="4">
        <v>0</v>
      </c>
      <c r="G36" s="4">
        <v>0</v>
      </c>
      <c r="H36" s="4">
        <v>20996834</v>
      </c>
      <c r="I36" s="15">
        <f>SUM(H36/186195002*100)</f>
        <v>11.276797859482823</v>
      </c>
      <c r="J36" s="4">
        <v>20996834</v>
      </c>
      <c r="K36" s="4">
        <v>0</v>
      </c>
      <c r="L36" s="4">
        <f>+J36+K36</f>
        <v>20996834</v>
      </c>
      <c r="M36" s="15">
        <f>SUM(L36/186195002*100)</f>
        <v>11.276797859482823</v>
      </c>
      <c r="N36" s="4">
        <v>0</v>
      </c>
      <c r="O36" s="15">
        <f>SUM((H36+N36)/186195002*100)</f>
        <v>11.276797859482823</v>
      </c>
      <c r="P36" s="4">
        <v>0</v>
      </c>
      <c r="Q36" s="15">
        <v>0</v>
      </c>
      <c r="R36" s="4" t="s">
        <v>71</v>
      </c>
      <c r="S36" s="4" t="s">
        <v>71</v>
      </c>
      <c r="T36" s="4">
        <v>20994034</v>
      </c>
    </row>
    <row r="37" spans="1:20" x14ac:dyDescent="0.25">
      <c r="A37" s="4"/>
      <c r="B37" s="4" t="s">
        <v>144</v>
      </c>
      <c r="C37" s="4" t="s">
        <v>145</v>
      </c>
      <c r="D37" s="4">
        <v>1</v>
      </c>
      <c r="E37" s="4">
        <v>2486200</v>
      </c>
      <c r="F37" s="4">
        <v>0</v>
      </c>
      <c r="G37" s="4">
        <v>0</v>
      </c>
      <c r="H37" s="4">
        <v>2486200</v>
      </c>
      <c r="I37" s="15">
        <f>SUM(H37/186195002*100)</f>
        <v>1.3352667758504067</v>
      </c>
      <c r="J37" s="4">
        <v>2486200</v>
      </c>
      <c r="K37" s="4">
        <v>0</v>
      </c>
      <c r="L37" s="4">
        <f>+J37+K37</f>
        <v>2486200</v>
      </c>
      <c r="M37" s="15">
        <f>SUM(L37/186195002*100)</f>
        <v>1.3352667758504067</v>
      </c>
      <c r="N37" s="4">
        <v>0</v>
      </c>
      <c r="O37" s="15">
        <f>SUM((H37+N37)/186195002*100)</f>
        <v>1.3352667758504067</v>
      </c>
      <c r="P37" s="4">
        <v>0</v>
      </c>
      <c r="Q37" s="15">
        <f>SUM(P37/H37*100)</f>
        <v>0</v>
      </c>
      <c r="R37" s="4" t="s">
        <v>71</v>
      </c>
      <c r="S37" s="4" t="s">
        <v>71</v>
      </c>
      <c r="T37" s="4">
        <v>2486200</v>
      </c>
    </row>
    <row r="38" spans="1:20" x14ac:dyDescent="0.25">
      <c r="A38" s="4"/>
      <c r="B38" s="4" t="s">
        <v>146</v>
      </c>
      <c r="C38" s="4" t="s">
        <v>147</v>
      </c>
      <c r="D38" s="4">
        <v>1</v>
      </c>
      <c r="E38" s="4">
        <v>2146974</v>
      </c>
      <c r="F38" s="4">
        <v>0</v>
      </c>
      <c r="G38" s="4">
        <v>0</v>
      </c>
      <c r="H38" s="4">
        <v>2146974</v>
      </c>
      <c r="I38" s="15">
        <f>SUM(H38/186195002*100)</f>
        <v>1.1530782120564118</v>
      </c>
      <c r="J38" s="4">
        <v>2146974</v>
      </c>
      <c r="K38" s="4">
        <v>0</v>
      </c>
      <c r="L38" s="4">
        <f>+J38+K38</f>
        <v>2146974</v>
      </c>
      <c r="M38" s="15">
        <f>SUM(L38/186195002*100)</f>
        <v>1.1530782120564118</v>
      </c>
      <c r="N38" s="4">
        <v>0</v>
      </c>
      <c r="O38" s="15">
        <f>SUM((H38+N38)/186195002*100)</f>
        <v>1.1530782120564118</v>
      </c>
      <c r="P38" s="4">
        <v>0</v>
      </c>
      <c r="Q38" s="15">
        <f>SUM(P38/H38*100)</f>
        <v>0</v>
      </c>
      <c r="R38" s="4" t="s">
        <v>71</v>
      </c>
      <c r="S38" s="4" t="s">
        <v>71</v>
      </c>
      <c r="T38" s="4">
        <v>2146974</v>
      </c>
    </row>
    <row r="39" spans="1:20" x14ac:dyDescent="0.25">
      <c r="A39" s="4"/>
      <c r="B39" s="4" t="s">
        <v>148</v>
      </c>
      <c r="C39" s="4" t="s">
        <v>149</v>
      </c>
      <c r="D39" s="4">
        <v>1</v>
      </c>
      <c r="E39" s="4">
        <v>2142000</v>
      </c>
      <c r="F39" s="4">
        <v>0</v>
      </c>
      <c r="G39" s="4">
        <v>0</v>
      </c>
      <c r="H39" s="4">
        <v>2142000</v>
      </c>
      <c r="I39" s="15">
        <f>SUM(H39/186195002*100)</f>
        <v>1.1504068191905601</v>
      </c>
      <c r="J39" s="4">
        <v>2142000</v>
      </c>
      <c r="K39" s="4">
        <v>0</v>
      </c>
      <c r="L39" s="4">
        <f>+J39+K39</f>
        <v>2142000</v>
      </c>
      <c r="M39" s="15">
        <f>SUM(L39/186195002*100)</f>
        <v>1.1504068191905601</v>
      </c>
      <c r="N39" s="4">
        <v>0</v>
      </c>
      <c r="O39" s="15">
        <f>SUM((H39+N39)/186195002*100)</f>
        <v>1.1504068191905601</v>
      </c>
      <c r="P39" s="4">
        <v>0</v>
      </c>
      <c r="Q39" s="15">
        <f>SUM(P39/H39*100)</f>
        <v>0</v>
      </c>
      <c r="R39" s="4" t="s">
        <v>71</v>
      </c>
      <c r="S39" s="4" t="s">
        <v>71</v>
      </c>
      <c r="T39" s="4">
        <v>2142000</v>
      </c>
    </row>
    <row r="40" spans="1:20" x14ac:dyDescent="0.25">
      <c r="A40" s="4"/>
      <c r="B40" s="4" t="s">
        <v>150</v>
      </c>
      <c r="C40" s="4"/>
      <c r="D40" s="4">
        <v>1</v>
      </c>
      <c r="E40" s="4">
        <v>506106</v>
      </c>
      <c r="F40" s="4">
        <v>0</v>
      </c>
      <c r="G40" s="4">
        <v>0</v>
      </c>
      <c r="H40" s="4">
        <v>506106</v>
      </c>
      <c r="I40" s="15">
        <f>SUM(H40/186195002*100)</f>
        <v>0.27181502970740318</v>
      </c>
      <c r="J40" s="4">
        <v>506106</v>
      </c>
      <c r="K40" s="4">
        <v>0</v>
      </c>
      <c r="L40" s="4">
        <f>+J40+K40</f>
        <v>506106</v>
      </c>
      <c r="M40" s="15">
        <f>SUM(L40/186195002*100)</f>
        <v>0.27181502970740318</v>
      </c>
      <c r="N40" s="4">
        <v>0</v>
      </c>
      <c r="O40" s="15">
        <f>SUM((H40+N40)/186195002*100)</f>
        <v>0.27181502970740318</v>
      </c>
      <c r="P40" s="4">
        <v>0</v>
      </c>
      <c r="Q40" s="15">
        <v>0</v>
      </c>
      <c r="R40" s="4" t="s">
        <v>71</v>
      </c>
      <c r="S40" s="4" t="s">
        <v>71</v>
      </c>
      <c r="T40" s="4">
        <v>506106</v>
      </c>
    </row>
    <row r="41" spans="1:20" s="6" customFormat="1" x14ac:dyDescent="0.25">
      <c r="A41" s="11"/>
      <c r="B41" s="11" t="s">
        <v>151</v>
      </c>
      <c r="C41" s="11"/>
      <c r="D41" s="11">
        <f>+D22+D23+D28+D29+D30+D32+D33+D34+D35+D36+D40</f>
        <v>61478</v>
      </c>
      <c r="E41" s="11">
        <f>+E22+E23+E28+E29+E30+E32+E33+E34+E35+E36+E40</f>
        <v>124007895</v>
      </c>
      <c r="F41" s="11">
        <f>+F22+F23+F28+F29+F30+F32+F33+F34+F35+F36+F40</f>
        <v>0</v>
      </c>
      <c r="G41" s="11">
        <f>+G22+G23+G28+G29+G30+G32+G33+G34+G35+G36+G40</f>
        <v>0</v>
      </c>
      <c r="H41" s="11">
        <f>+H22+H23+H28+H29+H30+H32+H33+H34+H35+H36+H40</f>
        <v>124007895</v>
      </c>
      <c r="I41" s="16">
        <f>+I22+I23+I28+I29+I30+I32+I33+I34+I35+I36+I40</f>
        <v>66.601086854092898</v>
      </c>
      <c r="J41" s="11">
        <f>+J22+J23+J28+J29+J30+J32+J33+J34+J35+J36+J40</f>
        <v>124007895</v>
      </c>
      <c r="K41" s="11">
        <f>+K22+K23+K28+K29+K30+K32+K33+K34+K35+K36+K40</f>
        <v>0</v>
      </c>
      <c r="L41" s="11">
        <f>+L22+L23+L28+L29+L30+L32+L33+L34+L35+L36+L40</f>
        <v>124007895</v>
      </c>
      <c r="M41" s="16">
        <f>+M22+M23+M28+M29+M30+M32+M33+M34+M35+M36+M40</f>
        <v>66.601086854092898</v>
      </c>
      <c r="N41" s="11">
        <f>+N22+N23+N28+N29+N30+N32+N33+N34+N35+N36+N40</f>
        <v>0</v>
      </c>
      <c r="O41" s="16">
        <f>+O22+O23+O28+O29+O30+O32+O33+O34+O35+O36+O40</f>
        <v>66.601086854092898</v>
      </c>
      <c r="P41" s="11">
        <f>+P22+P23+P28+P29+P30+P32+P33+P34+P35+P36+P40</f>
        <v>0</v>
      </c>
      <c r="Q41" s="16">
        <v>0</v>
      </c>
      <c r="R41" s="11"/>
      <c r="S41" s="11"/>
      <c r="T41" s="11">
        <f>+T22+T23+T28+T29+T30+T32+T33+T34+T35+T36+T40</f>
        <v>123717444</v>
      </c>
    </row>
    <row r="42" spans="1:20" s="6" customFormat="1" x14ac:dyDescent="0.25">
      <c r="A42" s="11"/>
      <c r="B42" s="11" t="s">
        <v>152</v>
      </c>
      <c r="C42" s="11"/>
      <c r="D42" s="11">
        <f>+D17+D20+D41</f>
        <v>61483</v>
      </c>
      <c r="E42" s="11">
        <f>+E17+E20+E41</f>
        <v>137099995</v>
      </c>
      <c r="F42" s="11">
        <f>+F17+F20+F41</f>
        <v>0</v>
      </c>
      <c r="G42" s="11">
        <f>+G17+G20+G41</f>
        <v>0</v>
      </c>
      <c r="H42" s="11">
        <f>+H17+H20+H41</f>
        <v>137099995</v>
      </c>
      <c r="I42" s="16">
        <f>+I17+I20+I41</f>
        <v>73.632478598969058</v>
      </c>
      <c r="J42" s="11">
        <f>+J17+J20+J41</f>
        <v>137099995</v>
      </c>
      <c r="K42" s="11">
        <f>+K17+K20+K41</f>
        <v>0</v>
      </c>
      <c r="L42" s="11">
        <f>+L17+L20+L41</f>
        <v>137099995</v>
      </c>
      <c r="M42" s="16">
        <f>+M17+M20+M41</f>
        <v>73.632478598969058</v>
      </c>
      <c r="N42" s="11">
        <f>+N17+N20+N41</f>
        <v>0</v>
      </c>
      <c r="O42" s="16">
        <f>+O17+O20+O41</f>
        <v>73.632478598969058</v>
      </c>
      <c r="P42" s="11">
        <f>+P17+P20+P41</f>
        <v>0</v>
      </c>
      <c r="Q42" s="16">
        <v>0</v>
      </c>
      <c r="R42" s="11"/>
      <c r="S42" s="11"/>
      <c r="T42" s="11">
        <f>+T17+T20+T41</f>
        <v>136809544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79AC-4514-4152-9BC8-9BB7532357A6}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153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154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SUM(H7/186195002*100)</f>
        <v>0</v>
      </c>
      <c r="J7" s="4">
        <v>0</v>
      </c>
      <c r="K7" s="4">
        <v>0</v>
      </c>
      <c r="L7" s="4">
        <f>+J7+K7</f>
        <v>0</v>
      </c>
      <c r="M7" s="15">
        <f>SUM(L7/186195002*100)</f>
        <v>0</v>
      </c>
      <c r="N7" s="4">
        <v>0</v>
      </c>
      <c r="O7" s="15">
        <f>SUM((H7+N7)/186195002*100)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98</v>
      </c>
      <c r="B8" s="4" t="s">
        <v>155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156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E039-90C7-4733-B3D6-DDB220C43766}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0" t="s">
        <v>157</v>
      </c>
      <c r="B1" s="20"/>
      <c r="C1" s="20"/>
      <c r="D1" s="20"/>
    </row>
    <row r="2" spans="1:4" x14ac:dyDescent="0.25">
      <c r="A2" s="4" t="s">
        <v>158</v>
      </c>
      <c r="B2" s="4" t="s">
        <v>159</v>
      </c>
      <c r="C2" s="4" t="s">
        <v>160</v>
      </c>
      <c r="D2" s="4" t="s">
        <v>161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5424-0C69-4C67-8C71-63816FD1870E}">
  <dimension ref="A1:B3"/>
  <sheetViews>
    <sheetView workbookViewId="0">
      <selection activeCell="A6" sqref="A6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1" t="s">
        <v>162</v>
      </c>
      <c r="B1" s="21"/>
    </row>
    <row r="2" spans="1:2" x14ac:dyDescent="0.25">
      <c r="A2" s="4" t="s">
        <v>34</v>
      </c>
      <c r="B2" s="4" t="s">
        <v>160</v>
      </c>
    </row>
    <row r="3" spans="1:2" x14ac:dyDescent="0.25">
      <c r="A3" s="31">
        <v>0</v>
      </c>
      <c r="B3" s="31">
        <v>0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781E-CF00-4310-AF32-662BDAA197C4}">
  <dimension ref="A1:K16"/>
  <sheetViews>
    <sheetView tabSelected="1" workbookViewId="0">
      <selection activeCell="E5" sqref="E5:E10"/>
    </sheetView>
  </sheetViews>
  <sheetFormatPr defaultRowHeight="15" x14ac:dyDescent="0.25"/>
  <sheetData>
    <row r="1" spans="1:11" x14ac:dyDescent="0.25">
      <c r="A1" s="32" t="s">
        <v>163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33"/>
      <c r="B2" s="33"/>
      <c r="C2" s="34" t="s">
        <v>164</v>
      </c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2" t="s">
        <v>165</v>
      </c>
      <c r="B4" s="26" t="s">
        <v>166</v>
      </c>
      <c r="C4" s="26"/>
      <c r="D4" s="26"/>
      <c r="E4" s="26" t="s">
        <v>167</v>
      </c>
      <c r="F4" s="26"/>
      <c r="G4" s="26"/>
      <c r="H4" s="27" t="s">
        <v>168</v>
      </c>
      <c r="I4" s="27"/>
      <c r="J4" s="27"/>
      <c r="K4" s="22" t="s">
        <v>169</v>
      </c>
    </row>
    <row r="5" spans="1:11" ht="15.75" thickBot="1" x14ac:dyDescent="0.3">
      <c r="A5" s="24"/>
      <c r="B5" s="28" t="s">
        <v>170</v>
      </c>
      <c r="C5" s="26" t="s">
        <v>171</v>
      </c>
      <c r="D5" s="28" t="s">
        <v>172</v>
      </c>
      <c r="E5" s="28" t="s">
        <v>170</v>
      </c>
      <c r="F5" s="26" t="s">
        <v>173</v>
      </c>
      <c r="G5" s="28" t="s">
        <v>172</v>
      </c>
      <c r="H5" s="29" t="s">
        <v>174</v>
      </c>
      <c r="I5" s="30"/>
      <c r="J5" s="29"/>
      <c r="K5" s="24"/>
    </row>
    <row r="6" spans="1:11" ht="15.75" thickBot="1" x14ac:dyDescent="0.3">
      <c r="A6" s="24"/>
      <c r="B6" s="28"/>
      <c r="C6" s="26"/>
      <c r="D6" s="28"/>
      <c r="E6" s="28"/>
      <c r="F6" s="26"/>
      <c r="G6" s="28"/>
      <c r="H6" s="35" t="s">
        <v>175</v>
      </c>
      <c r="I6" s="36"/>
      <c r="J6" s="37" t="s">
        <v>176</v>
      </c>
      <c r="K6" s="24"/>
    </row>
    <row r="7" spans="1:11" ht="15.75" thickBot="1" x14ac:dyDescent="0.3">
      <c r="A7" s="24"/>
      <c r="B7" s="28"/>
      <c r="C7" s="26"/>
      <c r="D7" s="28"/>
      <c r="E7" s="28"/>
      <c r="F7" s="26"/>
      <c r="G7" s="28"/>
      <c r="H7" s="35" t="s">
        <v>177</v>
      </c>
      <c r="I7" s="36"/>
      <c r="J7" s="37" t="s">
        <v>176</v>
      </c>
      <c r="K7" s="24"/>
    </row>
    <row r="8" spans="1:11" ht="90.75" thickBot="1" x14ac:dyDescent="0.3">
      <c r="A8" s="24"/>
      <c r="B8" s="28"/>
      <c r="C8" s="26"/>
      <c r="D8" s="28"/>
      <c r="E8" s="28"/>
      <c r="F8" s="26"/>
      <c r="G8" s="28"/>
      <c r="H8" s="38" t="s">
        <v>178</v>
      </c>
      <c r="I8" s="36"/>
      <c r="J8" s="37" t="s">
        <v>176</v>
      </c>
      <c r="K8" s="24"/>
    </row>
    <row r="9" spans="1:11" ht="15.75" thickBot="1" x14ac:dyDescent="0.3">
      <c r="A9" s="24"/>
      <c r="B9" s="28"/>
      <c r="C9" s="26"/>
      <c r="D9" s="28"/>
      <c r="E9" s="28"/>
      <c r="F9" s="26"/>
      <c r="G9" s="28"/>
      <c r="H9" s="35" t="s">
        <v>179</v>
      </c>
      <c r="I9" s="39"/>
      <c r="J9" s="37" t="s">
        <v>176</v>
      </c>
      <c r="K9" s="24"/>
    </row>
    <row r="10" spans="1:11" ht="45.75" thickBot="1" x14ac:dyDescent="0.3">
      <c r="A10" s="25"/>
      <c r="B10" s="28"/>
      <c r="C10" s="26"/>
      <c r="D10" s="28"/>
      <c r="E10" s="28"/>
      <c r="F10" s="26"/>
      <c r="G10" s="28"/>
      <c r="H10" s="38" t="s">
        <v>180</v>
      </c>
      <c r="I10" s="39"/>
      <c r="J10" s="37" t="s">
        <v>176</v>
      </c>
      <c r="K10" s="25"/>
    </row>
    <row r="11" spans="1:11" x14ac:dyDescent="0.25">
      <c r="A11" s="40"/>
      <c r="B11" s="41"/>
      <c r="C11" s="41"/>
      <c r="D11" s="41"/>
      <c r="E11" s="41"/>
      <c r="F11" s="41"/>
      <c r="G11" s="41"/>
      <c r="H11" s="42"/>
      <c r="I11" s="43"/>
      <c r="J11" s="37" t="s">
        <v>176</v>
      </c>
      <c r="K11" s="44"/>
    </row>
    <row r="12" spans="1:11" x14ac:dyDescent="0.25">
      <c r="A12" s="40"/>
      <c r="B12" s="41"/>
      <c r="C12" s="41"/>
      <c r="D12" s="41"/>
      <c r="E12" s="41"/>
      <c r="F12" s="41"/>
      <c r="G12" s="41"/>
      <c r="H12" s="42"/>
      <c r="I12" s="43"/>
      <c r="J12" s="37" t="s">
        <v>176</v>
      </c>
      <c r="K12" s="44"/>
    </row>
    <row r="13" spans="1:11" x14ac:dyDescent="0.25">
      <c r="A13" s="40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5">
      <c r="A15" s="46" t="s">
        <v>181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25">
      <c r="A16" s="46" t="s">
        <v>182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</sheetData>
  <mergeCells count="12">
    <mergeCell ref="K4:K10"/>
    <mergeCell ref="B5:B10"/>
    <mergeCell ref="C5:C10"/>
    <mergeCell ref="D5:D10"/>
    <mergeCell ref="E5:E10"/>
    <mergeCell ref="F5:F10"/>
    <mergeCell ref="G5:G10"/>
    <mergeCell ref="H5:J5"/>
    <mergeCell ref="A4:A10"/>
    <mergeCell ref="B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 V</vt:lpstr>
      <vt:lpstr>Declaration!Print_Titles</vt:lpstr>
      <vt:lpstr>'Table-IIIB Unclaimed Details'!Print_Titles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Baireddy Swati Reddy</dc:creator>
  <cp:lastModifiedBy>Baireddy Swati Reddy</cp:lastModifiedBy>
  <dcterms:created xsi:type="dcterms:W3CDTF">2022-04-12T10:00:05Z</dcterms:created>
  <dcterms:modified xsi:type="dcterms:W3CDTF">2022-04-12T10:08:53Z</dcterms:modified>
</cp:coreProperties>
</file>