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 firstSheet="1" activeTab="1"/>
  </bookViews>
  <sheets>
    <sheet name="Declaration" sheetId="1" r:id="rId1"/>
    <sheet name="Table-I Summary Statement" sheetId="2" r:id="rId2"/>
    <sheet name="Table-II Promoter Shareholding" sheetId="3" r:id="rId3"/>
    <sheet name="Table-III Public Shareholding" sheetId="4" r:id="rId4"/>
    <sheet name="Table-IV NP-NP Shareholding" sheetId="5" r:id="rId5"/>
    <sheet name="Table-IIIA Person in Concert" sheetId="6" r:id="rId6"/>
    <sheet name="Table-IIIB Unclaimed Details" sheetId="7" r:id="rId7"/>
  </sheets>
  <definedNames>
    <definedName name="_xlnm.Print_Titles" localSheetId="0">Declaration!$4:$6</definedName>
    <definedName name="_xlnm.Print_Titles" localSheetId="6">'Table-IIIB Unclaimed Details'!$4:$6</definedName>
  </definedNames>
  <calcPr calcId="124519"/>
</workbook>
</file>

<file path=xl/calcChain.xml><?xml version="1.0" encoding="utf-8"?>
<calcChain xmlns="http://schemas.openxmlformats.org/spreadsheetml/2006/main">
  <c r="D4" i="6"/>
  <c r="C4"/>
  <c r="T10" i="5"/>
  <c r="Q10"/>
  <c r="P10"/>
  <c r="O10"/>
  <c r="N10"/>
  <c r="M10"/>
  <c r="L10"/>
  <c r="K10"/>
  <c r="J10"/>
  <c r="I10"/>
  <c r="H10"/>
  <c r="G10"/>
  <c r="F10"/>
  <c r="E10"/>
  <c r="D10"/>
  <c r="O8"/>
  <c r="M8"/>
  <c r="L8"/>
  <c r="I8"/>
  <c r="O7"/>
  <c r="M7"/>
  <c r="L7"/>
  <c r="I7"/>
  <c r="T45" i="4"/>
  <c r="P45"/>
  <c r="O45"/>
  <c r="N45"/>
  <c r="M45"/>
  <c r="L45"/>
  <c r="K45"/>
  <c r="J45"/>
  <c r="I45"/>
  <c r="H45"/>
  <c r="G45"/>
  <c r="F45"/>
  <c r="E45"/>
  <c r="D45"/>
  <c r="T44"/>
  <c r="P44"/>
  <c r="O44"/>
  <c r="N44"/>
  <c r="M44"/>
  <c r="L44"/>
  <c r="K44"/>
  <c r="J44"/>
  <c r="I44"/>
  <c r="H44"/>
  <c r="G44"/>
  <c r="F44"/>
  <c r="E44"/>
  <c r="D44"/>
  <c r="O43"/>
  <c r="M43"/>
  <c r="L43"/>
  <c r="I43"/>
  <c r="Q42"/>
  <c r="O42"/>
  <c r="M42"/>
  <c r="L42"/>
  <c r="I42"/>
  <c r="O41"/>
  <c r="M41"/>
  <c r="L41"/>
  <c r="I41"/>
  <c r="O40"/>
  <c r="M40"/>
  <c r="L40"/>
  <c r="I40"/>
  <c r="O39"/>
  <c r="M39"/>
  <c r="L39"/>
  <c r="I39"/>
  <c r="O38"/>
  <c r="M38"/>
  <c r="L38"/>
  <c r="I38"/>
  <c r="O37"/>
  <c r="M37"/>
  <c r="L37"/>
  <c r="I37"/>
  <c r="O36"/>
  <c r="M36"/>
  <c r="L36"/>
  <c r="I36"/>
  <c r="O34"/>
  <c r="M34"/>
  <c r="L34"/>
  <c r="I34"/>
  <c r="O33"/>
  <c r="M33"/>
  <c r="L33"/>
  <c r="I33"/>
  <c r="O32"/>
  <c r="M32"/>
  <c r="L32"/>
  <c r="I32"/>
  <c r="Q30"/>
  <c r="O30"/>
  <c r="M30"/>
  <c r="L30"/>
  <c r="I30"/>
  <c r="O29"/>
  <c r="M29"/>
  <c r="L29"/>
  <c r="I29"/>
  <c r="O28"/>
  <c r="M28"/>
  <c r="L28"/>
  <c r="I28"/>
  <c r="T26"/>
  <c r="S26"/>
  <c r="R26"/>
  <c r="P26"/>
  <c r="O26"/>
  <c r="N26"/>
  <c r="M26"/>
  <c r="L26"/>
  <c r="K26"/>
  <c r="J26"/>
  <c r="I26"/>
  <c r="H26"/>
  <c r="G26"/>
  <c r="F26"/>
  <c r="E26"/>
  <c r="D26"/>
  <c r="Q25"/>
  <c r="O25"/>
  <c r="M25"/>
  <c r="L25"/>
  <c r="I25"/>
  <c r="O24"/>
  <c r="M24"/>
  <c r="L24"/>
  <c r="I24"/>
  <c r="T23"/>
  <c r="P23"/>
  <c r="O23"/>
  <c r="N23"/>
  <c r="M23"/>
  <c r="L23"/>
  <c r="K23"/>
  <c r="J23"/>
  <c r="I23"/>
  <c r="H23"/>
  <c r="G23"/>
  <c r="F23"/>
  <c r="E23"/>
  <c r="D23"/>
  <c r="O21"/>
  <c r="M21"/>
  <c r="L21"/>
  <c r="I21"/>
  <c r="Q20"/>
  <c r="O20"/>
  <c r="M20"/>
  <c r="L20"/>
  <c r="I20"/>
  <c r="Q19"/>
  <c r="O19"/>
  <c r="M19"/>
  <c r="L19"/>
  <c r="I19"/>
  <c r="O18"/>
  <c r="M18"/>
  <c r="L18"/>
  <c r="I18"/>
  <c r="O17"/>
  <c r="M17"/>
  <c r="L17"/>
  <c r="I17"/>
  <c r="Q16"/>
  <c r="O16"/>
  <c r="M16"/>
  <c r="L16"/>
  <c r="I16"/>
  <c r="Q15"/>
  <c r="O15"/>
  <c r="M15"/>
  <c r="L15"/>
  <c r="I15"/>
  <c r="Q14"/>
  <c r="O14"/>
  <c r="M14"/>
  <c r="L14"/>
  <c r="I14"/>
  <c r="O13"/>
  <c r="M13"/>
  <c r="L13"/>
  <c r="I13"/>
  <c r="O12"/>
  <c r="M12"/>
  <c r="L12"/>
  <c r="I12"/>
  <c r="O11"/>
  <c r="M11"/>
  <c r="L11"/>
  <c r="I11"/>
  <c r="O10"/>
  <c r="M10"/>
  <c r="L10"/>
  <c r="I10"/>
  <c r="Q9"/>
  <c r="O9"/>
  <c r="M9"/>
  <c r="L9"/>
  <c r="I9"/>
  <c r="O8"/>
  <c r="M8"/>
  <c r="L8"/>
  <c r="I8"/>
  <c r="T24" i="3"/>
  <c r="S24"/>
  <c r="R24"/>
  <c r="P24"/>
  <c r="O24"/>
  <c r="N24"/>
  <c r="M24"/>
  <c r="L24"/>
  <c r="K24"/>
  <c r="J24"/>
  <c r="I24"/>
  <c r="H24"/>
  <c r="G24"/>
  <c r="F24"/>
  <c r="E24"/>
  <c r="D24"/>
  <c r="T23"/>
  <c r="S23"/>
  <c r="R23"/>
  <c r="P23"/>
  <c r="O23"/>
  <c r="N23"/>
  <c r="M23"/>
  <c r="L23"/>
  <c r="K23"/>
  <c r="J23"/>
  <c r="I23"/>
  <c r="H23"/>
  <c r="G23"/>
  <c r="F23"/>
  <c r="E23"/>
  <c r="D23"/>
  <c r="O21"/>
  <c r="M21"/>
  <c r="L21"/>
  <c r="I21"/>
  <c r="O19"/>
  <c r="M19"/>
  <c r="L19"/>
  <c r="I19"/>
  <c r="O17"/>
  <c r="M17"/>
  <c r="L17"/>
  <c r="I17"/>
  <c r="O16"/>
  <c r="M16"/>
  <c r="L16"/>
  <c r="I16"/>
  <c r="O15"/>
  <c r="M15"/>
  <c r="L15"/>
  <c r="I15"/>
  <c r="T13"/>
  <c r="S13"/>
  <c r="R13"/>
  <c r="P13"/>
  <c r="O13"/>
  <c r="N13"/>
  <c r="M13"/>
  <c r="L13"/>
  <c r="K13"/>
  <c r="J13"/>
  <c r="I13"/>
  <c r="H13"/>
  <c r="G13"/>
  <c r="F13"/>
  <c r="E13"/>
  <c r="D13"/>
  <c r="S12"/>
  <c r="Q12"/>
  <c r="O12"/>
  <c r="M12"/>
  <c r="L12"/>
  <c r="I12"/>
  <c r="O11"/>
  <c r="M11"/>
  <c r="L11"/>
  <c r="I11"/>
  <c r="O10"/>
  <c r="M10"/>
  <c r="L10"/>
  <c r="I10"/>
  <c r="O9"/>
  <c r="M9"/>
  <c r="L9"/>
  <c r="I9"/>
  <c r="O8"/>
  <c r="M8"/>
  <c r="L8"/>
  <c r="I8"/>
  <c r="S15" i="2"/>
  <c r="R15"/>
  <c r="Q15"/>
  <c r="P15"/>
  <c r="O15"/>
  <c r="N15"/>
  <c r="M15"/>
  <c r="L15"/>
  <c r="K15"/>
  <c r="J15"/>
  <c r="I15"/>
  <c r="H15"/>
  <c r="G15"/>
  <c r="F15"/>
  <c r="E15"/>
  <c r="D15"/>
  <c r="C15"/>
  <c r="N13"/>
  <c r="L13"/>
  <c r="H13"/>
  <c r="P12"/>
  <c r="L12"/>
  <c r="P10"/>
  <c r="N10"/>
  <c r="L10"/>
  <c r="H10"/>
  <c r="R9"/>
  <c r="P9"/>
  <c r="N9"/>
  <c r="L9"/>
  <c r="H9"/>
</calcChain>
</file>

<file path=xl/sharedStrings.xml><?xml version="1.0" encoding="utf-8"?>
<sst xmlns="http://schemas.openxmlformats.org/spreadsheetml/2006/main" count="376" uniqueCount="168">
  <si>
    <t>Format of Holding of Specified securities</t>
  </si>
  <si>
    <t>1.</t>
  </si>
  <si>
    <t>Name of Listed Entity:NOIDA TOLL BRIDGE COMPANY LIMITED</t>
  </si>
  <si>
    <t>2.</t>
  </si>
  <si>
    <t xml:space="preserve">Scrip Code/Name of Scrip/Class of Security:532481,NOIDATOLL,EQUITY SHARES  </t>
  </si>
  <si>
    <t>3.</t>
  </si>
  <si>
    <t>Share Holding Pattern Filed under: Reg. 31(1)(a)/Reg.31(1)(b)/Reg.31(1)(c)</t>
  </si>
  <si>
    <t>a. if under 31(1)(b) then indicate the report for quarter ending 30/09/2016</t>
  </si>
  <si>
    <t>b. if under 31(1)(c) then indicate date of allotment/extinguishment</t>
  </si>
  <si>
    <t>4.</t>
  </si>
  <si>
    <t>Declaration : The Listed entity is required to submit the following declaration to the extent of submission of information:</t>
  </si>
  <si>
    <t>Particulars</t>
  </si>
  <si>
    <t>YES*</t>
  </si>
  <si>
    <t>NO*</t>
  </si>
  <si>
    <t>a</t>
  </si>
  <si>
    <t>Whether the Listed Entity has issued any partly paid up shares</t>
  </si>
  <si>
    <t>b</t>
  </si>
  <si>
    <t>Whether the Listed Entity has issued any Convertible Securities or Warrants?</t>
  </si>
  <si>
    <t>c</t>
  </si>
  <si>
    <t>Whether the Listed Entity has any shares against which depository receipts are issued?</t>
  </si>
  <si>
    <t>d</t>
  </si>
  <si>
    <t>Whether the Listed Entity has any shares in locked-in?</t>
  </si>
  <si>
    <t>e</t>
  </si>
  <si>
    <t>Whether any shares held by promoters are pledge or otherwise encumbered?</t>
  </si>
  <si>
    <t>*if the Listed Entity selectes the option 'NO' for the questions above, the columns for the partly paid up shares, Outstanding Convertible</t>
  </si>
  <si>
    <t>Securities/Warrants,    depository    receipts,    locked-in     shares,   No of  shares  pledged  or  otherwise   encumbered  by  promoters,  as</t>
  </si>
  <si>
    <t>applicable,  shall  not  be  displayed  at  the time of dissemination on the Stock Exchange website. Also wherever there is 'No'  declared</t>
  </si>
  <si>
    <t>by  Listed  entity  in above  table the values will be considered as 'Zero' by default on submission of  the  format of  holding  of  specified</t>
  </si>
  <si>
    <t>securities.</t>
  </si>
  <si>
    <t>5</t>
  </si>
  <si>
    <t>The tabular format for disclosure of holding of specified securities is as follows:</t>
  </si>
  <si>
    <t xml:space="preserve">Category </t>
  </si>
  <si>
    <t>Table I - Summary Statement holding of specified securities</t>
  </si>
  <si>
    <t>Category of Shareholder</t>
  </si>
  <si>
    <t>No of Shareholders</t>
  </si>
  <si>
    <t>No of fully paid up equity shares held</t>
  </si>
  <si>
    <t>No of Partly paid-up equity shares held</t>
  </si>
  <si>
    <t>No of Shares Underlying Depository Receipts</t>
  </si>
  <si>
    <t>Total No of Shares Held (VII) = (IV)+(V)+(VI)</t>
  </si>
  <si>
    <t>Shareholding as a % of total no of shares (As a % of (A+B+C2))</t>
  </si>
  <si>
    <t>Number of Voting Rights held in each class of securities</t>
  </si>
  <si>
    <t>No of Shares Underlying Outstanding converttible securities (Including Warrants)</t>
  </si>
  <si>
    <t>Shareholding as a % assuming full conversion of convertible Securities (as a percentage of diluted share capital)</t>
  </si>
  <si>
    <t>Number of Locked in Shares</t>
  </si>
  <si>
    <t>Number of Shares pledged or otherwise encumbered</t>
  </si>
  <si>
    <t>Number of equity shares held in dematerialized form</t>
  </si>
  <si>
    <t>No of Voting Rights</t>
  </si>
  <si>
    <t>Total as a % of (A+B+C)</t>
  </si>
  <si>
    <t>No.</t>
  </si>
  <si>
    <t>As a % of total Shares held</t>
  </si>
  <si>
    <t>Class X</t>
  </si>
  <si>
    <t>Class Y</t>
  </si>
  <si>
    <t>Total</t>
  </si>
  <si>
    <t>(I)</t>
  </si>
  <si>
    <t>(II)</t>
  </si>
  <si>
    <t>(III)</t>
  </si>
  <si>
    <t>(IV)</t>
  </si>
  <si>
    <t>(V)</t>
  </si>
  <si>
    <t>(VI)</t>
  </si>
  <si>
    <t>(VII)</t>
  </si>
  <si>
    <t>(VIII)</t>
  </si>
  <si>
    <t>(IX)</t>
  </si>
  <si>
    <t>(X)</t>
  </si>
  <si>
    <t>(XI)</t>
  </si>
  <si>
    <t>(XII)</t>
  </si>
  <si>
    <t>(XIII)</t>
  </si>
  <si>
    <t>(XIV)</t>
  </si>
  <si>
    <t>(A)</t>
  </si>
  <si>
    <t>Promoter &amp; Promoter Group</t>
  </si>
  <si>
    <t>(B)</t>
  </si>
  <si>
    <t>Public</t>
  </si>
  <si>
    <t>NA</t>
  </si>
  <si>
    <t>(C)</t>
  </si>
  <si>
    <t>Non Promoter-Non Public</t>
  </si>
  <si>
    <t>(C1)</t>
  </si>
  <si>
    <t>Shares underlying DRs</t>
  </si>
  <si>
    <t>(C2)</t>
  </si>
  <si>
    <t>Shares held by Employes Trusts</t>
  </si>
  <si>
    <t>Total:</t>
  </si>
  <si>
    <t>Table II - Statement showing shareholding pattern of the Promoter and Promoter Group</t>
  </si>
  <si>
    <t>Category &amp; Name of the Shareholder</t>
  </si>
  <si>
    <t>PAN</t>
  </si>
  <si>
    <t>Total No of Shares Held (IV+V+VI)</t>
  </si>
  <si>
    <t>Shareholding as a % of total no of shares (calculated as per SCRR, 1957 (VIII) As a % of (A+B+C2</t>
  </si>
  <si>
    <t>Shareholding as a % assuming full conversion of convertible Securities (as a percentage of diluted share capital) (VII)+(X) As a % of (A+B+C2)</t>
  </si>
  <si>
    <t>(1)</t>
  </si>
  <si>
    <t>Indian</t>
  </si>
  <si>
    <t>(a)</t>
  </si>
  <si>
    <t>Individuals/Hindu undivided Family</t>
  </si>
  <si>
    <t>(b)</t>
  </si>
  <si>
    <t>Central Government/State Government(s)</t>
  </si>
  <si>
    <t>(c)</t>
  </si>
  <si>
    <t>Financial Institutions/Banks</t>
  </si>
  <si>
    <t>(d)</t>
  </si>
  <si>
    <t>Any Other</t>
  </si>
  <si>
    <t xml:space="preserve">IL AND FS TRANSPORTATION NETWORKS LTD                                                                                                                 </t>
  </si>
  <si>
    <t xml:space="preserve">AABCC5460A                    </t>
  </si>
  <si>
    <t>Sub-Total (A)(1)</t>
  </si>
  <si>
    <t>(2)</t>
  </si>
  <si>
    <t>Foreign</t>
  </si>
  <si>
    <t>Individuals (Non-Resident Individuals/Foreign Individuals</t>
  </si>
  <si>
    <t>Government</t>
  </si>
  <si>
    <t>Institutions</t>
  </si>
  <si>
    <t>Foreign Portfolio Investor</t>
  </si>
  <si>
    <t>(e)</t>
  </si>
  <si>
    <t xml:space="preserve">Any Other </t>
  </si>
  <si>
    <t>Sub-Total (A)(2)</t>
  </si>
  <si>
    <t>Total Shareholding of Promoter and Promoter Group (A)=(A)(1)+(A)(2)</t>
  </si>
  <si>
    <t>Table III - Statement showing shareholding pattern of the Public shareholder</t>
  </si>
  <si>
    <t>Shareholding as a % of total no of shares (A+B+C2)</t>
  </si>
  <si>
    <t>Mutual Funds</t>
  </si>
  <si>
    <t xml:space="preserve">PARAG PARIKH LONG TERM VALUE FUND                                                                                                                     </t>
  </si>
  <si>
    <t xml:space="preserve">AACTP2540E                    </t>
  </si>
  <si>
    <t>Venture Capital Funds</t>
  </si>
  <si>
    <t>Alternate Investment Funds</t>
  </si>
  <si>
    <t>Foreign Venture Capital Investors</t>
  </si>
  <si>
    <t>Foreign Portfolio Investors</t>
  </si>
  <si>
    <t xml:space="preserve">UTILICO EMERGING MARKETS (MAURITIUS)                                                                                                                  </t>
  </si>
  <si>
    <t xml:space="preserve">AABCU3664Q                    </t>
  </si>
  <si>
    <t xml:space="preserve">FIDELITY FUNDS - ASIAN SMALLER COMPANIES POOL                                                                                                         </t>
  </si>
  <si>
    <t xml:space="preserve">AACCF3258J                    </t>
  </si>
  <si>
    <t xml:space="preserve">STEINBERG INDIA EMERGING OPPORTUNITIES FUND LIMITE                                                                                                    </t>
  </si>
  <si>
    <t xml:space="preserve">AAPCS9509N                    </t>
  </si>
  <si>
    <t>(f)</t>
  </si>
  <si>
    <t>(g)</t>
  </si>
  <si>
    <t>Insurance Companies</t>
  </si>
  <si>
    <t xml:space="preserve">GENERAL INSURANCE CORPORATION OF INDIA                                                                                                                </t>
  </si>
  <si>
    <t xml:space="preserve">AAACG0615N                    </t>
  </si>
  <si>
    <t xml:space="preserve">LIFE INSURANCE CORPORATION OF INDIA                                                                                                                   </t>
  </si>
  <si>
    <t xml:space="preserve">AAACL0582H                    </t>
  </si>
  <si>
    <t>(h)</t>
  </si>
  <si>
    <t>Provident Funds/Pension Funds</t>
  </si>
  <si>
    <t>(i)</t>
  </si>
  <si>
    <t>Sub Total (B)(1)</t>
  </si>
  <si>
    <t>Central Government/State Government(s)/President of India</t>
  </si>
  <si>
    <t xml:space="preserve">NEW OKHLA INDUSTRIAL DEVELOPMENT AUTHORITY                                                                                                            </t>
  </si>
  <si>
    <t xml:space="preserve">AAALN0120A                    </t>
  </si>
  <si>
    <t>Sub Total (B)(2)</t>
  </si>
  <si>
    <t>(3)</t>
  </si>
  <si>
    <t>Non-Institutions</t>
  </si>
  <si>
    <t>i.Individual shareholders holding nominal share capital up to Rs.2 lakhs</t>
  </si>
  <si>
    <t>ii.Individual shareholders holding nominal share capital in excess of Rs. 2 Lakhs</t>
  </si>
  <si>
    <t xml:space="preserve">SANJAY AGARWAL                                                                                                                                        </t>
  </si>
  <si>
    <t xml:space="preserve">AAAPA0263B                    </t>
  </si>
  <si>
    <t>NBFCs Registered with RBI</t>
  </si>
  <si>
    <t>Employee Trusts</t>
  </si>
  <si>
    <t>Overseas Depositories (Holding DRs)(Balancing figure)</t>
  </si>
  <si>
    <t xml:space="preserve">TRUSTS                                            </t>
  </si>
  <si>
    <t xml:space="preserve">NON RESIDENT INDIANS                              </t>
  </si>
  <si>
    <t xml:space="preserve">CLEARING MEMBERS                                  </t>
  </si>
  <si>
    <t xml:space="preserve">COMPANY SECRETARY                                 </t>
  </si>
  <si>
    <t xml:space="preserve">NON RESIDENT INDIAN NON REPATRIABLE               </t>
  </si>
  <si>
    <t xml:space="preserve">BODIES CORPORATES                                 </t>
  </si>
  <si>
    <t xml:space="preserve">CD EQUIFINANCE  PRIVATE LIMITED                                                                                                                       </t>
  </si>
  <si>
    <t xml:space="preserve">AACCP7333A                    </t>
  </si>
  <si>
    <t xml:space="preserve">DIRECTORS AND RELATIVES                           </t>
  </si>
  <si>
    <t>Sub Total (B)(3)</t>
  </si>
  <si>
    <t>Total Public Shareholding (B) = (B)(1)+(B)(2)+(B)(3)</t>
  </si>
  <si>
    <t>Table IV - Statement showing shareholding pattern of the Non Promoter - Non Public Shareholder</t>
  </si>
  <si>
    <t>Custodian/DR Holder</t>
  </si>
  <si>
    <t>Employee Benefit Trust (under SEBI(Share based Employee Benefit) Regulations 2014)</t>
  </si>
  <si>
    <t>Total Non-Promoter-Non Public Shareholding (C) = (C)(1)+(C)(2)</t>
  </si>
  <si>
    <t>Details of the shareholders acting as persons in Concert including their Shareholding:</t>
  </si>
  <si>
    <t>Name of Shareholder</t>
  </si>
  <si>
    <t>Name of PAC</t>
  </si>
  <si>
    <t>No of shares</t>
  </si>
  <si>
    <t>Holding%</t>
  </si>
  <si>
    <t>Details of Shares which remain unclaimed may be given hear along with details such as number of shareholders, outstanding shares held in demat/unclaimed suspense account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</si>
</sst>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0" fontId="0" fillId="0" borderId="0" xfId="0" quotePrefix="1"/>
    <xf numFmtId="0" fontId="0" fillId="0" borderId="1" xfId="0" applyBorder="1"/>
    <xf numFmtId="0" fontId="0" fillId="0" borderId="1" xfId="0" quotePrefix="1" applyBorder="1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/>
    <xf numFmtId="0" fontId="1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2" fontId="0" fillId="0" borderId="1" xfId="0" applyNumberFormat="1" applyBorder="1"/>
    <xf numFmtId="2" fontId="1" fillId="0" borderId="1" xfId="0" applyNumberFormat="1" applyFont="1" applyBorder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25"/>
  <sheetViews>
    <sheetView workbookViewId="0">
      <selection activeCell="A9" sqref="A9:D14"/>
    </sheetView>
  </sheetViews>
  <sheetFormatPr defaultRowHeight="15"/>
  <cols>
    <col min="1" max="1" width="10.7109375" customWidth="1"/>
    <col min="2" max="2" width="110.7109375" customWidth="1"/>
    <col min="3" max="4" width="10.7109375" customWidth="1"/>
  </cols>
  <sheetData>
    <row r="1" spans="1:4">
      <c r="A1" s="2" t="s">
        <v>0</v>
      </c>
      <c r="B1" s="2"/>
      <c r="C1" s="2"/>
      <c r="D1" s="2"/>
    </row>
    <row r="3" spans="1:4">
      <c r="A3" s="3" t="s">
        <v>1</v>
      </c>
      <c r="B3" t="s">
        <v>2</v>
      </c>
    </row>
    <row r="4" spans="1:4">
      <c r="A4" s="3" t="s">
        <v>3</v>
      </c>
      <c r="B4" t="s">
        <v>4</v>
      </c>
    </row>
    <row r="5" spans="1:4">
      <c r="A5" s="3" t="s">
        <v>5</v>
      </c>
      <c r="B5" t="s">
        <v>6</v>
      </c>
    </row>
    <row r="6" spans="1:4">
      <c r="B6" t="s">
        <v>7</v>
      </c>
    </row>
    <row r="7" spans="1:4">
      <c r="B7" t="s">
        <v>8</v>
      </c>
    </row>
    <row r="8" spans="1:4">
      <c r="A8" s="3" t="s">
        <v>9</v>
      </c>
      <c r="B8" t="s">
        <v>10</v>
      </c>
    </row>
    <row r="9" spans="1:4">
      <c r="A9" s="4"/>
      <c r="B9" s="4" t="s">
        <v>11</v>
      </c>
      <c r="C9" s="4" t="s">
        <v>12</v>
      </c>
      <c r="D9" s="4" t="s">
        <v>13</v>
      </c>
    </row>
    <row r="10" spans="1:4">
      <c r="A10" s="5" t="s">
        <v>14</v>
      </c>
      <c r="B10" s="4" t="s">
        <v>15</v>
      </c>
      <c r="C10" s="4"/>
      <c r="D10" s="4"/>
    </row>
    <row r="11" spans="1:4">
      <c r="A11" s="5" t="s">
        <v>16</v>
      </c>
      <c r="B11" s="4" t="s">
        <v>17</v>
      </c>
      <c r="C11" s="4"/>
      <c r="D11" s="4"/>
    </row>
    <row r="12" spans="1:4">
      <c r="A12" s="5" t="s">
        <v>18</v>
      </c>
      <c r="B12" s="4" t="s">
        <v>19</v>
      </c>
      <c r="C12" s="4"/>
      <c r="D12" s="4"/>
    </row>
    <row r="13" spans="1:4">
      <c r="A13" s="5" t="s">
        <v>20</v>
      </c>
      <c r="B13" s="4" t="s">
        <v>21</v>
      </c>
      <c r="C13" s="4"/>
      <c r="D13" s="4"/>
    </row>
    <row r="14" spans="1:4">
      <c r="A14" s="5" t="s">
        <v>22</v>
      </c>
      <c r="B14" s="4" t="s">
        <v>23</v>
      </c>
      <c r="C14" s="4"/>
      <c r="D14" s="4"/>
    </row>
    <row r="17" spans="1:2">
      <c r="B17" t="s">
        <v>24</v>
      </c>
    </row>
    <row r="18" spans="1:2">
      <c r="B18" t="s">
        <v>25</v>
      </c>
    </row>
    <row r="19" spans="1:2">
      <c r="B19" t="s">
        <v>26</v>
      </c>
    </row>
    <row r="20" spans="1:2">
      <c r="B20" t="s">
        <v>27</v>
      </c>
    </row>
    <row r="21" spans="1:2">
      <c r="B21" t="s">
        <v>28</v>
      </c>
    </row>
    <row r="24" spans="1:2">
      <c r="A24" s="3" t="s">
        <v>29</v>
      </c>
      <c r="B24" t="s">
        <v>30</v>
      </c>
    </row>
    <row r="25" spans="1:2" s="6" customFormat="1"/>
  </sheetData>
  <mergeCells count="1">
    <mergeCell ref="A1:D1"/>
  </mergeCells>
  <pageMargins left="1.3888888888888888E-2" right="0.20833333333333334" top="0.83333333333333337" bottom="0.41666666666666669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S15"/>
  <sheetViews>
    <sheetView tabSelected="1" topLeftCell="A4" workbookViewId="0">
      <selection activeCell="C20" sqref="C20"/>
    </sheetView>
  </sheetViews>
  <sheetFormatPr defaultRowHeight="15"/>
  <cols>
    <col min="1" max="1" width="10.7109375" customWidth="1"/>
    <col min="2" max="2" width="45.7109375" customWidth="1"/>
    <col min="3" max="3" width="12.7109375" customWidth="1"/>
    <col min="4" max="8" width="16.7109375" customWidth="1"/>
    <col min="9" max="12" width="12.7109375" customWidth="1"/>
    <col min="13" max="14" width="20.7109375" customWidth="1"/>
    <col min="15" max="18" width="12.7109375" customWidth="1"/>
    <col min="19" max="19" width="16.7109375" customWidth="1"/>
  </cols>
  <sheetData>
    <row r="1" spans="1:19">
      <c r="A1" s="1"/>
      <c r="B1" s="1"/>
      <c r="C1" s="1"/>
      <c r="D1" s="1"/>
    </row>
    <row r="2" spans="1:19" s="7" customFormat="1" ht="15.75">
      <c r="A2" s="7" t="s">
        <v>32</v>
      </c>
    </row>
    <row r="4" spans="1:19" s="6" customFormat="1" ht="75" customHeight="1">
      <c r="A4" s="8" t="s">
        <v>31</v>
      </c>
      <c r="B4" s="9" t="s">
        <v>33</v>
      </c>
      <c r="C4" s="8" t="s">
        <v>34</v>
      </c>
      <c r="D4" s="8" t="s">
        <v>35</v>
      </c>
      <c r="E4" s="8" t="s">
        <v>36</v>
      </c>
      <c r="F4" s="8" t="s">
        <v>37</v>
      </c>
      <c r="G4" s="8" t="s">
        <v>38</v>
      </c>
      <c r="H4" s="8" t="s">
        <v>39</v>
      </c>
      <c r="I4" s="10" t="s">
        <v>40</v>
      </c>
      <c r="J4" s="10"/>
      <c r="K4" s="10"/>
      <c r="L4" s="10"/>
      <c r="M4" s="8" t="s">
        <v>41</v>
      </c>
      <c r="N4" s="8" t="s">
        <v>42</v>
      </c>
      <c r="O4" s="10" t="s">
        <v>43</v>
      </c>
      <c r="P4" s="10"/>
      <c r="Q4" s="10" t="s">
        <v>44</v>
      </c>
      <c r="R4" s="10"/>
      <c r="S4" s="8" t="s">
        <v>45</v>
      </c>
    </row>
    <row r="5" spans="1:19" s="6" customFormat="1" ht="30" customHeight="1">
      <c r="A5" s="11"/>
      <c r="B5" s="11"/>
      <c r="C5" s="11"/>
      <c r="D5" s="11"/>
      <c r="E5" s="11"/>
      <c r="F5" s="11"/>
      <c r="G5" s="11"/>
      <c r="H5" s="11"/>
      <c r="I5" s="12" t="s">
        <v>46</v>
      </c>
      <c r="J5" s="12"/>
      <c r="K5" s="12"/>
      <c r="L5" s="8" t="s">
        <v>47</v>
      </c>
      <c r="M5" s="11"/>
      <c r="N5" s="11"/>
      <c r="O5" s="8" t="s">
        <v>48</v>
      </c>
      <c r="P5" s="8" t="s">
        <v>49</v>
      </c>
      <c r="Q5" s="8" t="s">
        <v>48</v>
      </c>
      <c r="R5" s="8" t="s">
        <v>49</v>
      </c>
      <c r="S5" s="11"/>
    </row>
    <row r="6" spans="1:19" s="6" customFormat="1">
      <c r="A6" s="11"/>
      <c r="B6" s="11"/>
      <c r="C6" s="11"/>
      <c r="D6" s="11"/>
      <c r="E6" s="11"/>
      <c r="F6" s="11"/>
      <c r="G6" s="11"/>
      <c r="H6" s="11"/>
      <c r="I6" s="8" t="s">
        <v>50</v>
      </c>
      <c r="J6" s="8" t="s">
        <v>51</v>
      </c>
      <c r="K6" s="8" t="s">
        <v>52</v>
      </c>
      <c r="L6" s="11"/>
      <c r="M6" s="11"/>
      <c r="N6" s="11"/>
      <c r="O6" s="11"/>
      <c r="P6" s="11"/>
      <c r="Q6" s="11"/>
      <c r="R6" s="11"/>
      <c r="S6" s="11"/>
    </row>
    <row r="7" spans="1:19">
      <c r="A7" s="13" t="s">
        <v>53</v>
      </c>
      <c r="B7" s="13" t="s">
        <v>54</v>
      </c>
      <c r="C7" s="13" t="s">
        <v>55</v>
      </c>
      <c r="D7" s="13" t="s">
        <v>56</v>
      </c>
      <c r="E7" s="13" t="s">
        <v>57</v>
      </c>
      <c r="F7" s="13" t="s">
        <v>58</v>
      </c>
      <c r="G7" s="13" t="s">
        <v>59</v>
      </c>
      <c r="H7" s="13" t="s">
        <v>60</v>
      </c>
      <c r="I7" s="14" t="s">
        <v>61</v>
      </c>
      <c r="J7" s="14"/>
      <c r="K7" s="14"/>
      <c r="L7" s="14"/>
      <c r="M7" s="13" t="s">
        <v>62</v>
      </c>
      <c r="N7" s="13" t="s">
        <v>63</v>
      </c>
      <c r="O7" s="14" t="s">
        <v>64</v>
      </c>
      <c r="P7" s="14"/>
      <c r="Q7" s="14" t="s">
        <v>65</v>
      </c>
      <c r="R7" s="14"/>
      <c r="S7" s="13" t="s">
        <v>66</v>
      </c>
    </row>
    <row r="8" spans="1:19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</row>
    <row r="9" spans="1:19">
      <c r="A9" s="4" t="s">
        <v>67</v>
      </c>
      <c r="B9" s="4" t="s">
        <v>68</v>
      </c>
      <c r="C9" s="4">
        <v>1</v>
      </c>
      <c r="D9" s="4">
        <v>49095007</v>
      </c>
      <c r="E9" s="4">
        <v>0</v>
      </c>
      <c r="F9" s="4">
        <v>0</v>
      </c>
      <c r="G9" s="4">
        <v>49095007</v>
      </c>
      <c r="H9" s="15">
        <f>SUM(G9/186149927*100)</f>
        <v>26.37390612567901</v>
      </c>
      <c r="I9" s="4">
        <v>49095007</v>
      </c>
      <c r="J9" s="4">
        <v>0</v>
      </c>
      <c r="K9" s="4">
        <v>49095007</v>
      </c>
      <c r="L9" s="15">
        <f>SUM(K9/186195002*100)</f>
        <v>26.367521401030945</v>
      </c>
      <c r="M9" s="4">
        <v>0</v>
      </c>
      <c r="N9" s="15">
        <f>SUM((G9+M9)/186149927*100)</f>
        <v>26.37390612567901</v>
      </c>
      <c r="O9" s="4">
        <v>0</v>
      </c>
      <c r="P9" s="15">
        <f>SUM(O9/49095007*100)</f>
        <v>0</v>
      </c>
      <c r="Q9" s="4">
        <v>0</v>
      </c>
      <c r="R9" s="15">
        <f>SUM(Q9/49095007*100)</f>
        <v>0</v>
      </c>
      <c r="S9" s="4">
        <v>49095007</v>
      </c>
    </row>
    <row r="10" spans="1:19">
      <c r="A10" s="4" t="s">
        <v>69</v>
      </c>
      <c r="B10" s="4" t="s">
        <v>70</v>
      </c>
      <c r="C10" s="4">
        <v>81110</v>
      </c>
      <c r="D10" s="4">
        <v>137054920</v>
      </c>
      <c r="E10" s="4">
        <v>0</v>
      </c>
      <c r="F10" s="4">
        <v>0</v>
      </c>
      <c r="G10" s="4">
        <v>137054920</v>
      </c>
      <c r="H10" s="15">
        <f>SUM(G10/186149927*100)</f>
        <v>73.626093874321</v>
      </c>
      <c r="I10" s="4">
        <v>137054920</v>
      </c>
      <c r="J10" s="4">
        <v>0</v>
      </c>
      <c r="K10" s="4">
        <v>137054920</v>
      </c>
      <c r="L10" s="15">
        <f>SUM(K10/186195002*100)</f>
        <v>73.608270108131052</v>
      </c>
      <c r="M10" s="4">
        <v>0</v>
      </c>
      <c r="N10" s="15">
        <f>SUM((G10+M10)/186149927*100)</f>
        <v>73.626093874321</v>
      </c>
      <c r="O10" s="4">
        <v>0</v>
      </c>
      <c r="P10" s="15">
        <f>SUM(O10/137054920*100)</f>
        <v>0</v>
      </c>
      <c r="Q10" s="4" t="s">
        <v>71</v>
      </c>
      <c r="R10" s="4" t="s">
        <v>71</v>
      </c>
      <c r="S10" s="4">
        <v>136505612</v>
      </c>
    </row>
    <row r="11" spans="1:19">
      <c r="A11" s="4" t="s">
        <v>72</v>
      </c>
      <c r="B11" s="4" t="s">
        <v>73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</row>
    <row r="12" spans="1:19">
      <c r="A12" s="4" t="s">
        <v>74</v>
      </c>
      <c r="B12" s="4" t="s">
        <v>75</v>
      </c>
      <c r="C12" s="4">
        <v>1</v>
      </c>
      <c r="D12" s="4">
        <v>45075</v>
      </c>
      <c r="E12" s="4">
        <v>0</v>
      </c>
      <c r="F12" s="4">
        <v>0</v>
      </c>
      <c r="G12" s="4">
        <v>45075</v>
      </c>
      <c r="H12" s="4" t="s">
        <v>71</v>
      </c>
      <c r="I12" s="4">
        <v>45075</v>
      </c>
      <c r="J12" s="4">
        <v>0</v>
      </c>
      <c r="K12" s="4">
        <v>45075</v>
      </c>
      <c r="L12" s="15">
        <f>SUM(K12/186195002*100)</f>
        <v>2.4208490838008637E-2</v>
      </c>
      <c r="M12" s="4">
        <v>0</v>
      </c>
      <c r="N12" s="4" t="s">
        <v>71</v>
      </c>
      <c r="O12" s="4">
        <v>0</v>
      </c>
      <c r="P12" s="15">
        <f>SUM(O12/45075*100)</f>
        <v>0</v>
      </c>
      <c r="Q12" s="4" t="s">
        <v>71</v>
      </c>
      <c r="R12" s="4" t="s">
        <v>71</v>
      </c>
      <c r="S12" s="4">
        <v>45075</v>
      </c>
    </row>
    <row r="13" spans="1:19">
      <c r="A13" s="4" t="s">
        <v>76</v>
      </c>
      <c r="B13" s="4" t="s">
        <v>77</v>
      </c>
      <c r="C13" s="4">
        <v>0</v>
      </c>
      <c r="D13" s="4">
        <v>0</v>
      </c>
      <c r="E13" s="4">
        <v>0</v>
      </c>
      <c r="F13" s="4">
        <v>0</v>
      </c>
      <c r="G13" s="4">
        <v>0</v>
      </c>
      <c r="H13" s="15">
        <f>SUM(G13/186149927*100)</f>
        <v>0</v>
      </c>
      <c r="I13" s="4">
        <v>0</v>
      </c>
      <c r="J13" s="4">
        <v>0</v>
      </c>
      <c r="K13" s="4">
        <v>0</v>
      </c>
      <c r="L13" s="15">
        <f>SUM(K13/186195002*100)</f>
        <v>0</v>
      </c>
      <c r="M13" s="4">
        <v>0</v>
      </c>
      <c r="N13" s="15">
        <f>SUM((G13+M13)/186149927*100)</f>
        <v>0</v>
      </c>
      <c r="O13" s="4">
        <v>0</v>
      </c>
      <c r="P13" s="15">
        <v>0</v>
      </c>
      <c r="Q13" s="4" t="s">
        <v>71</v>
      </c>
      <c r="R13" s="4" t="s">
        <v>71</v>
      </c>
      <c r="S13" s="4">
        <v>0</v>
      </c>
    </row>
    <row r="14" spans="1:19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</row>
    <row r="15" spans="1:19" s="6" customFormat="1">
      <c r="A15" s="11"/>
      <c r="B15" s="11" t="s">
        <v>78</v>
      </c>
      <c r="C15" s="11">
        <f>SUM(C9:C13)</f>
        <v>81112</v>
      </c>
      <c r="D15" s="11">
        <f>SUM(D9:D13)</f>
        <v>186195002</v>
      </c>
      <c r="E15" s="11">
        <f>SUM(E9:E13)</f>
        <v>0</v>
      </c>
      <c r="F15" s="11">
        <f>SUM(F9:F13)</f>
        <v>0</v>
      </c>
      <c r="G15" s="11">
        <f>SUM(G9:G13)</f>
        <v>186195002</v>
      </c>
      <c r="H15" s="16">
        <f>SUM(H9:H13)</f>
        <v>100.00000000000001</v>
      </c>
      <c r="I15" s="11">
        <f>SUM(I9:I13)</f>
        <v>186195002</v>
      </c>
      <c r="J15" s="11">
        <f>SUM(J9:J13)</f>
        <v>0</v>
      </c>
      <c r="K15" s="11">
        <f>SUM(K9:K13)</f>
        <v>186195002</v>
      </c>
      <c r="L15" s="16">
        <f>SUM(L9:L13)</f>
        <v>100</v>
      </c>
      <c r="M15" s="11">
        <f>SUM(M9:M13)</f>
        <v>0</v>
      </c>
      <c r="N15" s="16">
        <f>SUM(N9:N13)</f>
        <v>100.00000000000001</v>
      </c>
      <c r="O15" s="11">
        <f>SUM(O9:O13)</f>
        <v>0</v>
      </c>
      <c r="P15" s="16">
        <f>SUM(O15/G15*100)</f>
        <v>0</v>
      </c>
      <c r="Q15" s="11">
        <f>SUM(Q9:Q13)</f>
        <v>0</v>
      </c>
      <c r="R15" s="16">
        <f>SUM(R9:R13)</f>
        <v>0</v>
      </c>
      <c r="S15" s="11">
        <f>SUM(S9:S13)</f>
        <v>185645694</v>
      </c>
    </row>
  </sheetData>
  <mergeCells count="8">
    <mergeCell ref="A1:D1"/>
    <mergeCell ref="I4:L4"/>
    <mergeCell ref="O4:P4"/>
    <mergeCell ref="Q4:R4"/>
    <mergeCell ref="I5:K5"/>
    <mergeCell ref="I7:L7"/>
    <mergeCell ref="O7:P7"/>
    <mergeCell ref="Q7:R7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T24"/>
  <sheetViews>
    <sheetView workbookViewId="0">
      <selection activeCell="I11" sqref="I11"/>
    </sheetView>
  </sheetViews>
  <sheetFormatPr defaultRowHeight="15"/>
  <cols>
    <col min="1" max="1" width="10.7109375" customWidth="1"/>
    <col min="2" max="2" width="45.7109375" customWidth="1"/>
    <col min="3" max="3" width="12.7109375" customWidth="1"/>
    <col min="4" max="8" width="16.7109375" customWidth="1"/>
    <col min="9" max="13" width="12.7109375" customWidth="1"/>
    <col min="14" max="15" width="20.7109375" customWidth="1"/>
    <col min="16" max="18" width="12.7109375" customWidth="1"/>
    <col min="19" max="20" width="16.7109375" customWidth="1"/>
  </cols>
  <sheetData>
    <row r="1" spans="1:20" s="7" customFormat="1" ht="15.75">
      <c r="A1" s="7" t="s">
        <v>79</v>
      </c>
    </row>
    <row r="3" spans="1:20" s="6" customFormat="1" ht="135">
      <c r="A3" s="8" t="s">
        <v>31</v>
      </c>
      <c r="B3" s="8" t="s">
        <v>80</v>
      </c>
      <c r="C3" s="8" t="s">
        <v>81</v>
      </c>
      <c r="D3" s="8" t="s">
        <v>34</v>
      </c>
      <c r="E3" s="8" t="s">
        <v>35</v>
      </c>
      <c r="F3" s="8" t="s">
        <v>36</v>
      </c>
      <c r="G3" s="8" t="s">
        <v>37</v>
      </c>
      <c r="H3" s="8" t="s">
        <v>82</v>
      </c>
      <c r="I3" s="8" t="s">
        <v>83</v>
      </c>
      <c r="J3" s="10" t="s">
        <v>40</v>
      </c>
      <c r="K3" s="10"/>
      <c r="L3" s="10"/>
      <c r="M3" s="10"/>
      <c r="N3" s="8" t="s">
        <v>41</v>
      </c>
      <c r="O3" s="8" t="s">
        <v>84</v>
      </c>
      <c r="P3" s="10" t="s">
        <v>43</v>
      </c>
      <c r="Q3" s="10"/>
      <c r="R3" s="10" t="s">
        <v>44</v>
      </c>
      <c r="S3" s="10"/>
      <c r="T3" s="8" t="s">
        <v>45</v>
      </c>
    </row>
    <row r="4" spans="1:20" s="6" customFormat="1" ht="30" customHeight="1">
      <c r="A4" s="11"/>
      <c r="B4" s="11"/>
      <c r="C4" s="11"/>
      <c r="D4" s="11"/>
      <c r="E4" s="11"/>
      <c r="F4" s="11"/>
      <c r="G4" s="11"/>
      <c r="H4" s="11"/>
      <c r="I4" s="11"/>
      <c r="J4" s="12" t="s">
        <v>46</v>
      </c>
      <c r="K4" s="12"/>
      <c r="L4" s="12"/>
      <c r="M4" s="8" t="s">
        <v>47</v>
      </c>
      <c r="N4" s="17"/>
      <c r="O4" s="11"/>
      <c r="P4" s="9" t="s">
        <v>48</v>
      </c>
      <c r="Q4" s="8" t="s">
        <v>49</v>
      </c>
      <c r="R4" s="8" t="s">
        <v>48</v>
      </c>
      <c r="S4" s="8" t="s">
        <v>49</v>
      </c>
      <c r="T4" s="11"/>
    </row>
    <row r="5" spans="1:20" s="6" customFormat="1">
      <c r="A5" s="11"/>
      <c r="B5" s="11"/>
      <c r="C5" s="11"/>
      <c r="D5" s="11"/>
      <c r="E5" s="11"/>
      <c r="F5" s="11"/>
      <c r="G5" s="11"/>
      <c r="H5" s="11"/>
      <c r="I5" s="11"/>
      <c r="J5" s="8" t="s">
        <v>50</v>
      </c>
      <c r="K5" s="8" t="s">
        <v>51</v>
      </c>
      <c r="L5" s="8" t="s">
        <v>52</v>
      </c>
      <c r="M5" s="11"/>
      <c r="N5" s="11"/>
      <c r="O5" s="11"/>
      <c r="P5" s="11"/>
      <c r="Q5" s="11"/>
      <c r="R5" s="11"/>
      <c r="S5" s="11"/>
      <c r="T5" s="11"/>
    </row>
    <row r="6" spans="1:20" s="6" customFormat="1">
      <c r="A6" s="18"/>
      <c r="B6" s="18" t="s">
        <v>53</v>
      </c>
      <c r="C6" s="18" t="s">
        <v>54</v>
      </c>
      <c r="D6" s="18" t="s">
        <v>55</v>
      </c>
      <c r="E6" s="18" t="s">
        <v>56</v>
      </c>
      <c r="F6" s="18" t="s">
        <v>57</v>
      </c>
      <c r="G6" s="18" t="s">
        <v>58</v>
      </c>
      <c r="H6" s="18" t="s">
        <v>59</v>
      </c>
      <c r="I6" s="18" t="s">
        <v>60</v>
      </c>
      <c r="J6" s="19" t="s">
        <v>61</v>
      </c>
      <c r="K6" s="19"/>
      <c r="L6" s="19"/>
      <c r="M6" s="19"/>
      <c r="N6" s="18" t="s">
        <v>62</v>
      </c>
      <c r="O6" s="18" t="s">
        <v>63</v>
      </c>
      <c r="P6" s="19" t="s">
        <v>64</v>
      </c>
      <c r="Q6" s="19"/>
      <c r="R6" s="19" t="s">
        <v>65</v>
      </c>
      <c r="S6" s="19"/>
      <c r="T6" s="18" t="s">
        <v>66</v>
      </c>
    </row>
    <row r="7" spans="1:20">
      <c r="A7" s="5" t="s">
        <v>85</v>
      </c>
      <c r="B7" s="4" t="s">
        <v>86</v>
      </c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1:20">
      <c r="A8" s="4" t="s">
        <v>87</v>
      </c>
      <c r="B8" s="4" t="s">
        <v>88</v>
      </c>
      <c r="C8" s="4"/>
      <c r="D8" s="4">
        <v>0</v>
      </c>
      <c r="E8" s="4">
        <v>0</v>
      </c>
      <c r="F8" s="4">
        <v>0</v>
      </c>
      <c r="G8" s="4">
        <v>0</v>
      </c>
      <c r="H8" s="4">
        <v>0</v>
      </c>
      <c r="I8" s="15">
        <f>SUM(H8/186149927*100)</f>
        <v>0</v>
      </c>
      <c r="J8" s="4">
        <v>0</v>
      </c>
      <c r="K8" s="4">
        <v>0</v>
      </c>
      <c r="L8" s="4">
        <f>+J8+K8</f>
        <v>0</v>
      </c>
      <c r="M8" s="15">
        <f>SUM(L8/186195002*100)</f>
        <v>0</v>
      </c>
      <c r="N8" s="4">
        <v>0</v>
      </c>
      <c r="O8" s="15">
        <f>SUM((H8+N8)/186149927*100)</f>
        <v>0</v>
      </c>
      <c r="P8" s="4">
        <v>0</v>
      </c>
      <c r="Q8" s="15">
        <v>0</v>
      </c>
      <c r="R8" s="4">
        <v>0</v>
      </c>
      <c r="S8" s="15">
        <v>0</v>
      </c>
      <c r="T8" s="4">
        <v>0</v>
      </c>
    </row>
    <row r="9" spans="1:20">
      <c r="A9" s="4" t="s">
        <v>89</v>
      </c>
      <c r="B9" s="4" t="s">
        <v>90</v>
      </c>
      <c r="C9" s="4"/>
      <c r="D9" s="4">
        <v>0</v>
      </c>
      <c r="E9" s="4">
        <v>0</v>
      </c>
      <c r="F9" s="4">
        <v>0</v>
      </c>
      <c r="G9" s="4">
        <v>0</v>
      </c>
      <c r="H9" s="4">
        <v>0</v>
      </c>
      <c r="I9" s="15">
        <f>SUM(H9/186149927*100)</f>
        <v>0</v>
      </c>
      <c r="J9" s="4">
        <v>0</v>
      </c>
      <c r="K9" s="4">
        <v>0</v>
      </c>
      <c r="L9" s="4">
        <f>+J9+K9</f>
        <v>0</v>
      </c>
      <c r="M9" s="15">
        <f>SUM(L9/186195002*100)</f>
        <v>0</v>
      </c>
      <c r="N9" s="4">
        <v>0</v>
      </c>
      <c r="O9" s="15">
        <f>SUM((H9+N9)/186149927*100)</f>
        <v>0</v>
      </c>
      <c r="P9" s="4">
        <v>0</v>
      </c>
      <c r="Q9" s="15">
        <v>0</v>
      </c>
      <c r="R9" s="4">
        <v>0</v>
      </c>
      <c r="S9" s="15">
        <v>0</v>
      </c>
      <c r="T9" s="4">
        <v>0</v>
      </c>
    </row>
    <row r="10" spans="1:20">
      <c r="A10" s="4" t="s">
        <v>91</v>
      </c>
      <c r="B10" s="4" t="s">
        <v>92</v>
      </c>
      <c r="C10" s="4"/>
      <c r="D10" s="4">
        <v>0</v>
      </c>
      <c r="E10" s="4">
        <v>0</v>
      </c>
      <c r="F10" s="4">
        <v>0</v>
      </c>
      <c r="G10" s="4">
        <v>0</v>
      </c>
      <c r="H10" s="4">
        <v>0</v>
      </c>
      <c r="I10" s="15">
        <f>SUM(H10/186149927*100)</f>
        <v>0</v>
      </c>
      <c r="J10" s="4">
        <v>0</v>
      </c>
      <c r="K10" s="4">
        <v>0</v>
      </c>
      <c r="L10" s="4">
        <f>+J10+K10</f>
        <v>0</v>
      </c>
      <c r="M10" s="15">
        <f>SUM(L10/186195002*100)</f>
        <v>0</v>
      </c>
      <c r="N10" s="4">
        <v>0</v>
      </c>
      <c r="O10" s="15">
        <f>SUM((H10+N10)/186149927*100)</f>
        <v>0</v>
      </c>
      <c r="P10" s="4">
        <v>0</v>
      </c>
      <c r="Q10" s="15">
        <v>0</v>
      </c>
      <c r="R10" s="4">
        <v>0</v>
      </c>
      <c r="S10" s="15">
        <v>0</v>
      </c>
      <c r="T10" s="4">
        <v>0</v>
      </c>
    </row>
    <row r="11" spans="1:20">
      <c r="A11" s="4" t="s">
        <v>93</v>
      </c>
      <c r="B11" s="4" t="s">
        <v>94</v>
      </c>
      <c r="C11" s="4"/>
      <c r="D11" s="4">
        <v>1</v>
      </c>
      <c r="E11" s="4">
        <v>49095007</v>
      </c>
      <c r="F11" s="4">
        <v>0</v>
      </c>
      <c r="G11" s="4">
        <v>0</v>
      </c>
      <c r="H11" s="4">
        <v>49095007</v>
      </c>
      <c r="I11" s="15">
        <f>SUM(H11/186149927*100)</f>
        <v>26.37390612567901</v>
      </c>
      <c r="J11" s="4">
        <v>49095007</v>
      </c>
      <c r="K11" s="4">
        <v>0</v>
      </c>
      <c r="L11" s="4">
        <f>+J11+K11</f>
        <v>49095007</v>
      </c>
      <c r="M11" s="15">
        <f>SUM(L11/186195002*100)</f>
        <v>26.367521401030945</v>
      </c>
      <c r="N11" s="4">
        <v>0</v>
      </c>
      <c r="O11" s="15">
        <f>SUM((H11+N11)/186149927*100)</f>
        <v>26.37390612567901</v>
      </c>
      <c r="P11" s="4">
        <v>0</v>
      </c>
      <c r="Q11" s="15">
        <v>0</v>
      </c>
      <c r="R11" s="4">
        <v>0</v>
      </c>
      <c r="S11" s="15">
        <v>0</v>
      </c>
      <c r="T11" s="4">
        <v>49095007</v>
      </c>
    </row>
    <row r="12" spans="1:20">
      <c r="A12" s="4"/>
      <c r="B12" s="4" t="s">
        <v>95</v>
      </c>
      <c r="C12" s="4" t="s">
        <v>96</v>
      </c>
      <c r="D12" s="4">
        <v>1</v>
      </c>
      <c r="E12" s="4">
        <v>49095007</v>
      </c>
      <c r="F12" s="4">
        <v>0</v>
      </c>
      <c r="G12" s="4">
        <v>0</v>
      </c>
      <c r="H12" s="4">
        <v>49095007</v>
      </c>
      <c r="I12" s="15">
        <f>SUM(H12/186149927*100)</f>
        <v>26.37390612567901</v>
      </c>
      <c r="J12" s="4">
        <v>49095007</v>
      </c>
      <c r="K12" s="4">
        <v>0</v>
      </c>
      <c r="L12" s="4">
        <f>+J12+K12</f>
        <v>49095007</v>
      </c>
      <c r="M12" s="15">
        <f>SUM(L12/186195002*100)</f>
        <v>26.367521401030945</v>
      </c>
      <c r="N12" s="4">
        <v>0</v>
      </c>
      <c r="O12" s="15">
        <f>SUM((H12+N12)/186149927*100)</f>
        <v>26.37390612567901</v>
      </c>
      <c r="P12" s="4">
        <v>0</v>
      </c>
      <c r="Q12" s="15">
        <f>SUM(P12/H12*100)</f>
        <v>0</v>
      </c>
      <c r="R12" s="4">
        <v>0</v>
      </c>
      <c r="S12" s="15">
        <f>SUM(R12/H12*100)</f>
        <v>0</v>
      </c>
      <c r="T12" s="4">
        <v>49095007</v>
      </c>
    </row>
    <row r="13" spans="1:20" s="6" customFormat="1">
      <c r="A13" s="11"/>
      <c r="B13" s="11" t="s">
        <v>97</v>
      </c>
      <c r="C13" s="11"/>
      <c r="D13" s="11">
        <f>+D8+D9+D10+D11</f>
        <v>1</v>
      </c>
      <c r="E13" s="11">
        <f>+E8+E9+E10+E11</f>
        <v>49095007</v>
      </c>
      <c r="F13" s="11">
        <f>+F8+F9+F10+F11</f>
        <v>0</v>
      </c>
      <c r="G13" s="11">
        <f>+G8+G9+G10+G11</f>
        <v>0</v>
      </c>
      <c r="H13" s="11">
        <f>+H8+H9+H10+H11</f>
        <v>49095007</v>
      </c>
      <c r="I13" s="16">
        <f>+I8+I9+I10+I11</f>
        <v>26.37390612567901</v>
      </c>
      <c r="J13" s="11">
        <f>+J8+J9+J10+J11</f>
        <v>49095007</v>
      </c>
      <c r="K13" s="11">
        <f>+K8+K9+K10+K11</f>
        <v>0</v>
      </c>
      <c r="L13" s="11">
        <f>+L8+L9+L10+L11</f>
        <v>49095007</v>
      </c>
      <c r="M13" s="16">
        <f>+M8+M9+M10+M11</f>
        <v>26.367521401030945</v>
      </c>
      <c r="N13" s="11">
        <f>+N8+N9+N10+N11</f>
        <v>0</v>
      </c>
      <c r="O13" s="16">
        <f>+O8+O9+O10+O11</f>
        <v>26.37390612567901</v>
      </c>
      <c r="P13" s="11">
        <f>+P8+P9+P10+P11</f>
        <v>0</v>
      </c>
      <c r="Q13" s="16">
        <v>0</v>
      </c>
      <c r="R13" s="11">
        <f>+R8+R9+R10+R11</f>
        <v>0</v>
      </c>
      <c r="S13" s="16">
        <f>SUM(R13/H13*100)</f>
        <v>0</v>
      </c>
      <c r="T13" s="11">
        <f>+T8+T9+T10+T11</f>
        <v>49095007</v>
      </c>
    </row>
    <row r="14" spans="1:20">
      <c r="A14" s="5" t="s">
        <v>98</v>
      </c>
      <c r="B14" s="4" t="s">
        <v>99</v>
      </c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</row>
    <row r="15" spans="1:20">
      <c r="A15" s="4" t="s">
        <v>87</v>
      </c>
      <c r="B15" s="4" t="s">
        <v>100</v>
      </c>
      <c r="C15" s="4"/>
      <c r="D15" s="4">
        <v>0</v>
      </c>
      <c r="E15" s="4">
        <v>0</v>
      </c>
      <c r="F15" s="4">
        <v>0</v>
      </c>
      <c r="G15" s="4">
        <v>0</v>
      </c>
      <c r="H15" s="4">
        <v>0</v>
      </c>
      <c r="I15" s="15">
        <f>SUM(H15/186149927*100)</f>
        <v>0</v>
      </c>
      <c r="J15" s="4">
        <v>0</v>
      </c>
      <c r="K15" s="4">
        <v>0</v>
      </c>
      <c r="L15" s="4">
        <f>+J15+K15</f>
        <v>0</v>
      </c>
      <c r="M15" s="15">
        <f>SUM(L15/186195002*100)</f>
        <v>0</v>
      </c>
      <c r="N15" s="4">
        <v>0</v>
      </c>
      <c r="O15" s="15">
        <f>SUM((H15+N15)/186149927*100)</f>
        <v>0</v>
      </c>
      <c r="P15" s="4">
        <v>0</v>
      </c>
      <c r="Q15" s="15">
        <v>0</v>
      </c>
      <c r="R15" s="4">
        <v>0</v>
      </c>
      <c r="S15" s="15">
        <v>0</v>
      </c>
      <c r="T15" s="4">
        <v>0</v>
      </c>
    </row>
    <row r="16" spans="1:20">
      <c r="A16" s="4" t="s">
        <v>89</v>
      </c>
      <c r="B16" s="4" t="s">
        <v>101</v>
      </c>
      <c r="C16" s="4"/>
      <c r="D16" s="4">
        <v>0</v>
      </c>
      <c r="E16" s="4">
        <v>0</v>
      </c>
      <c r="F16" s="4">
        <v>0</v>
      </c>
      <c r="G16" s="4">
        <v>0</v>
      </c>
      <c r="H16" s="4">
        <v>0</v>
      </c>
      <c r="I16" s="15">
        <f>SUM(H16/186149927*100)</f>
        <v>0</v>
      </c>
      <c r="J16" s="4">
        <v>0</v>
      </c>
      <c r="K16" s="4">
        <v>0</v>
      </c>
      <c r="L16" s="4">
        <f>+J16+K16</f>
        <v>0</v>
      </c>
      <c r="M16" s="15">
        <f>SUM(L16/186195002*100)</f>
        <v>0</v>
      </c>
      <c r="N16" s="4">
        <v>0</v>
      </c>
      <c r="O16" s="15">
        <f>SUM((H16+N16)/186149927*100)</f>
        <v>0</v>
      </c>
      <c r="P16" s="4">
        <v>0</v>
      </c>
      <c r="Q16" s="15">
        <v>0</v>
      </c>
      <c r="R16" s="4">
        <v>0</v>
      </c>
      <c r="S16" s="15">
        <v>0</v>
      </c>
      <c r="T16" s="4">
        <v>0</v>
      </c>
    </row>
    <row r="17" spans="1:20">
      <c r="A17" s="4" t="s">
        <v>91</v>
      </c>
      <c r="B17" s="4" t="s">
        <v>102</v>
      </c>
      <c r="C17" s="4"/>
      <c r="D17" s="4">
        <v>0</v>
      </c>
      <c r="E17" s="4">
        <v>0</v>
      </c>
      <c r="F17" s="4">
        <v>0</v>
      </c>
      <c r="G17" s="4">
        <v>0</v>
      </c>
      <c r="H17" s="4">
        <v>0</v>
      </c>
      <c r="I17" s="15">
        <f>SUM(H17/186149927*100)</f>
        <v>0</v>
      </c>
      <c r="J17" s="4">
        <v>0</v>
      </c>
      <c r="K17" s="4">
        <v>0</v>
      </c>
      <c r="L17" s="4">
        <f>+J17+K17</f>
        <v>0</v>
      </c>
      <c r="M17" s="15">
        <f>SUM(L17/186195002*100)</f>
        <v>0</v>
      </c>
      <c r="N17" s="4">
        <v>0</v>
      </c>
      <c r="O17" s="15">
        <f>SUM((H17+N17)/186149927*100)</f>
        <v>0</v>
      </c>
      <c r="P17" s="4">
        <v>0</v>
      </c>
      <c r="Q17" s="15">
        <v>0</v>
      </c>
      <c r="R17" s="4">
        <v>0</v>
      </c>
      <c r="S17" s="15">
        <v>0</v>
      </c>
      <c r="T17" s="4">
        <v>0</v>
      </c>
    </row>
    <row r="18" spans="1:20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</row>
    <row r="19" spans="1:20">
      <c r="A19" s="4" t="s">
        <v>93</v>
      </c>
      <c r="B19" s="4" t="s">
        <v>103</v>
      </c>
      <c r="C19" s="4"/>
      <c r="D19" s="4">
        <v>0</v>
      </c>
      <c r="E19" s="4">
        <v>0</v>
      </c>
      <c r="F19" s="4">
        <v>0</v>
      </c>
      <c r="G19" s="4">
        <v>0</v>
      </c>
      <c r="H19" s="4">
        <v>0</v>
      </c>
      <c r="I19" s="15">
        <f>SUM(H19/186149927*100)</f>
        <v>0</v>
      </c>
      <c r="J19" s="4">
        <v>0</v>
      </c>
      <c r="K19" s="4">
        <v>0</v>
      </c>
      <c r="L19" s="4">
        <f>+J19+K19</f>
        <v>0</v>
      </c>
      <c r="M19" s="15">
        <f>SUM(L19/186195002*100)</f>
        <v>0</v>
      </c>
      <c r="N19" s="4">
        <v>0</v>
      </c>
      <c r="O19" s="15">
        <f>SUM((H19+N19)/186149927*100)</f>
        <v>0</v>
      </c>
      <c r="P19" s="4">
        <v>0</v>
      </c>
      <c r="Q19" s="15">
        <v>0</v>
      </c>
      <c r="R19" s="4">
        <v>0</v>
      </c>
      <c r="S19" s="15">
        <v>0</v>
      </c>
      <c r="T19" s="4">
        <v>0</v>
      </c>
    </row>
    <row r="20" spans="1:20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</row>
    <row r="21" spans="1:20">
      <c r="A21" s="4" t="s">
        <v>104</v>
      </c>
      <c r="B21" s="4" t="s">
        <v>105</v>
      </c>
      <c r="C21" s="4"/>
      <c r="D21" s="4">
        <v>0</v>
      </c>
      <c r="E21" s="4">
        <v>0</v>
      </c>
      <c r="F21" s="4">
        <v>0</v>
      </c>
      <c r="G21" s="4">
        <v>0</v>
      </c>
      <c r="H21" s="4">
        <v>0</v>
      </c>
      <c r="I21" s="15">
        <f>SUM(H21/186149927*100)</f>
        <v>0</v>
      </c>
      <c r="J21" s="4">
        <v>0</v>
      </c>
      <c r="K21" s="4">
        <v>0</v>
      </c>
      <c r="L21" s="4">
        <f>+J21+K21</f>
        <v>0</v>
      </c>
      <c r="M21" s="15">
        <f>SUM(L21/186195002*100)</f>
        <v>0</v>
      </c>
      <c r="N21" s="4">
        <v>0</v>
      </c>
      <c r="O21" s="15">
        <f>SUM((H21+N21)/186149927*100)</f>
        <v>0</v>
      </c>
      <c r="P21" s="4">
        <v>0</v>
      </c>
      <c r="Q21" s="15">
        <v>0</v>
      </c>
      <c r="R21" s="4">
        <v>0</v>
      </c>
      <c r="S21" s="15">
        <v>0</v>
      </c>
      <c r="T21" s="4">
        <v>0</v>
      </c>
    </row>
    <row r="22" spans="1:20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</row>
    <row r="23" spans="1:20" s="6" customFormat="1">
      <c r="A23" s="11"/>
      <c r="B23" s="11" t="s">
        <v>106</v>
      </c>
      <c r="C23" s="11"/>
      <c r="D23" s="11">
        <f>+D15+D16+D17+D19+D21</f>
        <v>0</v>
      </c>
      <c r="E23" s="11">
        <f>+E15+E16+E17+E19+E21</f>
        <v>0</v>
      </c>
      <c r="F23" s="11">
        <f>+F15+F16+F17+F19+F21</f>
        <v>0</v>
      </c>
      <c r="G23" s="11">
        <f>+G15+G16+G17+G19+G21</f>
        <v>0</v>
      </c>
      <c r="H23" s="11">
        <f>+H15+H16+H17+H19+H21</f>
        <v>0</v>
      </c>
      <c r="I23" s="16">
        <f>+I15+I16+I17+I19+I21</f>
        <v>0</v>
      </c>
      <c r="J23" s="11">
        <f>+J15+J16+J17+J19+J21</f>
        <v>0</v>
      </c>
      <c r="K23" s="11">
        <f>+K15+K16+K17+K19+K21</f>
        <v>0</v>
      </c>
      <c r="L23" s="11">
        <f>+L15+L16+L17+L19+L21</f>
        <v>0</v>
      </c>
      <c r="M23" s="16">
        <f>+M15+M16+M17+M19+M21</f>
        <v>0</v>
      </c>
      <c r="N23" s="11">
        <f>+N15+N16+N17+N19+N21</f>
        <v>0</v>
      </c>
      <c r="O23" s="16">
        <f>+O15+O16+O17+O19+O21</f>
        <v>0</v>
      </c>
      <c r="P23" s="11">
        <f>+P15+P16+P17+P19+P21</f>
        <v>0</v>
      </c>
      <c r="Q23" s="16">
        <v>0</v>
      </c>
      <c r="R23" s="11">
        <f>+R15+R16+R17+R19+R21</f>
        <v>0</v>
      </c>
      <c r="S23" s="16">
        <f>+S15+S16+S17+S19+S21</f>
        <v>0</v>
      </c>
      <c r="T23" s="11">
        <f>+T15+T16+T17+T19+T21</f>
        <v>0</v>
      </c>
    </row>
    <row r="24" spans="1:20" s="6" customFormat="1">
      <c r="A24" s="11"/>
      <c r="B24" s="11" t="s">
        <v>107</v>
      </c>
      <c r="C24" s="11"/>
      <c r="D24" s="11">
        <f>+(D13+D23)</f>
        <v>1</v>
      </c>
      <c r="E24" s="11">
        <f>+(E13+E23)</f>
        <v>49095007</v>
      </c>
      <c r="F24" s="11">
        <f>+(F13+F23)</f>
        <v>0</v>
      </c>
      <c r="G24" s="11">
        <f>+(G13+G23)</f>
        <v>0</v>
      </c>
      <c r="H24" s="11">
        <f>+(H13+H23)</f>
        <v>49095007</v>
      </c>
      <c r="I24" s="16">
        <f>+(I13+I23)</f>
        <v>26.37390612567901</v>
      </c>
      <c r="J24" s="11">
        <f>+(J13+J23)</f>
        <v>49095007</v>
      </c>
      <c r="K24" s="11">
        <f>+(K13+K23)</f>
        <v>0</v>
      </c>
      <c r="L24" s="11">
        <f>+(L13+L23)</f>
        <v>49095007</v>
      </c>
      <c r="M24" s="16">
        <f>+(M13+M23)</f>
        <v>26.367521401030945</v>
      </c>
      <c r="N24" s="11">
        <f>+(N13+N23)</f>
        <v>0</v>
      </c>
      <c r="O24" s="16">
        <f>+(O13+O23)</f>
        <v>26.37390612567901</v>
      </c>
      <c r="P24" s="11">
        <f>+(P13+P23)</f>
        <v>0</v>
      </c>
      <c r="Q24" s="16">
        <v>0</v>
      </c>
      <c r="R24" s="11">
        <f>+(R13+R23)</f>
        <v>0</v>
      </c>
      <c r="S24" s="16">
        <f>SUM(R24/H24*100)</f>
        <v>0</v>
      </c>
      <c r="T24" s="11">
        <f>+(T13+T23)</f>
        <v>49095007</v>
      </c>
    </row>
  </sheetData>
  <mergeCells count="7">
    <mergeCell ref="J3:M3"/>
    <mergeCell ref="P3:Q3"/>
    <mergeCell ref="R3:S3"/>
    <mergeCell ref="J4:L4"/>
    <mergeCell ref="J6:M6"/>
    <mergeCell ref="P6:Q6"/>
    <mergeCell ref="R6:S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T45"/>
  <sheetViews>
    <sheetView topLeftCell="B1" workbookViewId="0">
      <selection activeCell="I8" sqref="I8"/>
    </sheetView>
  </sheetViews>
  <sheetFormatPr defaultRowHeight="15"/>
  <cols>
    <col min="1" max="1" width="10.7109375" customWidth="1"/>
    <col min="2" max="2" width="45.7109375" customWidth="1"/>
    <col min="3" max="3" width="12.7109375" customWidth="1"/>
    <col min="4" max="8" width="16.7109375" customWidth="1"/>
    <col min="9" max="13" width="12.7109375" customWidth="1"/>
    <col min="14" max="15" width="20.7109375" customWidth="1"/>
    <col min="16" max="18" width="12.7109375" customWidth="1"/>
    <col min="19" max="20" width="16.7109375" customWidth="1"/>
  </cols>
  <sheetData>
    <row r="1" spans="1:20" s="7" customFormat="1" ht="15.75">
      <c r="A1" s="7" t="s">
        <v>108</v>
      </c>
    </row>
    <row r="3" spans="1:20" s="6" customFormat="1" ht="90">
      <c r="A3" s="8" t="s">
        <v>31</v>
      </c>
      <c r="B3" s="8" t="s">
        <v>80</v>
      </c>
      <c r="C3" s="8" t="s">
        <v>81</v>
      </c>
      <c r="D3" s="8" t="s">
        <v>34</v>
      </c>
      <c r="E3" s="8" t="s">
        <v>35</v>
      </c>
      <c r="F3" s="8" t="s">
        <v>36</v>
      </c>
      <c r="G3" s="8" t="s">
        <v>37</v>
      </c>
      <c r="H3" s="8" t="s">
        <v>82</v>
      </c>
      <c r="I3" s="8" t="s">
        <v>109</v>
      </c>
      <c r="J3" s="10" t="s">
        <v>40</v>
      </c>
      <c r="K3" s="10"/>
      <c r="L3" s="10"/>
      <c r="M3" s="10"/>
      <c r="N3" s="8" t="s">
        <v>41</v>
      </c>
      <c r="O3" s="8" t="s">
        <v>42</v>
      </c>
      <c r="P3" s="10" t="s">
        <v>43</v>
      </c>
      <c r="Q3" s="10"/>
      <c r="R3" s="10" t="s">
        <v>44</v>
      </c>
      <c r="S3" s="10"/>
      <c r="T3" s="8" t="s">
        <v>45</v>
      </c>
    </row>
    <row r="4" spans="1:20" s="6" customFormat="1" ht="30" customHeight="1">
      <c r="A4" s="11"/>
      <c r="B4" s="11"/>
      <c r="C4" s="11"/>
      <c r="D4" s="11"/>
      <c r="E4" s="11"/>
      <c r="F4" s="11"/>
      <c r="G4" s="11"/>
      <c r="H4" s="11"/>
      <c r="I4" s="11"/>
      <c r="J4" s="12" t="s">
        <v>46</v>
      </c>
      <c r="K4" s="12"/>
      <c r="L4" s="12"/>
      <c r="M4" s="8" t="s">
        <v>47</v>
      </c>
      <c r="N4" s="17"/>
      <c r="O4" s="11"/>
      <c r="P4" s="9" t="s">
        <v>48</v>
      </c>
      <c r="Q4" s="8" t="s">
        <v>49</v>
      </c>
      <c r="R4" s="8" t="s">
        <v>48</v>
      </c>
      <c r="S4" s="8" t="s">
        <v>49</v>
      </c>
      <c r="T4" s="11"/>
    </row>
    <row r="5" spans="1:20" s="6" customFormat="1">
      <c r="A5" s="11"/>
      <c r="B5" s="11"/>
      <c r="C5" s="11"/>
      <c r="D5" s="11"/>
      <c r="E5" s="11"/>
      <c r="F5" s="11"/>
      <c r="G5" s="11"/>
      <c r="H5" s="11"/>
      <c r="I5" s="11"/>
      <c r="J5" s="8" t="s">
        <v>50</v>
      </c>
      <c r="K5" s="8" t="s">
        <v>51</v>
      </c>
      <c r="L5" s="8" t="s">
        <v>52</v>
      </c>
      <c r="M5" s="11"/>
      <c r="N5" s="11"/>
      <c r="O5" s="11"/>
      <c r="P5" s="11"/>
      <c r="Q5" s="11"/>
      <c r="R5" s="11"/>
      <c r="S5" s="11"/>
      <c r="T5" s="11"/>
    </row>
    <row r="6" spans="1:20" s="6" customFormat="1">
      <c r="A6" s="18"/>
      <c r="B6" s="18" t="s">
        <v>53</v>
      </c>
      <c r="C6" s="18" t="s">
        <v>54</v>
      </c>
      <c r="D6" s="18" t="s">
        <v>55</v>
      </c>
      <c r="E6" s="18" t="s">
        <v>56</v>
      </c>
      <c r="F6" s="18" t="s">
        <v>57</v>
      </c>
      <c r="G6" s="18" t="s">
        <v>58</v>
      </c>
      <c r="H6" s="18" t="s">
        <v>59</v>
      </c>
      <c r="I6" s="18" t="s">
        <v>60</v>
      </c>
      <c r="J6" s="19" t="s">
        <v>61</v>
      </c>
      <c r="K6" s="19"/>
      <c r="L6" s="19"/>
      <c r="M6" s="19"/>
      <c r="N6" s="18" t="s">
        <v>62</v>
      </c>
      <c r="O6" s="18" t="s">
        <v>63</v>
      </c>
      <c r="P6" s="19" t="s">
        <v>64</v>
      </c>
      <c r="Q6" s="19"/>
      <c r="R6" s="19" t="s">
        <v>65</v>
      </c>
      <c r="S6" s="19"/>
      <c r="T6" s="18" t="s">
        <v>66</v>
      </c>
    </row>
    <row r="7" spans="1:20">
      <c r="A7" s="5" t="s">
        <v>85</v>
      </c>
      <c r="B7" s="4" t="s">
        <v>102</v>
      </c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1:20">
      <c r="A8" s="4" t="s">
        <v>87</v>
      </c>
      <c r="B8" s="4" t="s">
        <v>110</v>
      </c>
      <c r="C8" s="4"/>
      <c r="D8" s="4">
        <v>2</v>
      </c>
      <c r="E8" s="4">
        <v>8960667</v>
      </c>
      <c r="F8" s="4">
        <v>0</v>
      </c>
      <c r="G8" s="4">
        <v>0</v>
      </c>
      <c r="H8" s="4">
        <v>8960667</v>
      </c>
      <c r="I8" s="15">
        <f>SUM(H8/186149927*100)</f>
        <v>4.8136827902167267</v>
      </c>
      <c r="J8" s="4">
        <v>8960667</v>
      </c>
      <c r="K8" s="4">
        <v>0</v>
      </c>
      <c r="L8" s="4">
        <f>+J8+K8</f>
        <v>8960667</v>
      </c>
      <c r="M8" s="15">
        <f>SUM(L8/186195002*100)</f>
        <v>4.8125174702594862</v>
      </c>
      <c r="N8" s="4">
        <v>0</v>
      </c>
      <c r="O8" s="15">
        <f>SUM((H8+N8)/186149927*100)</f>
        <v>4.8136827902167267</v>
      </c>
      <c r="P8" s="4">
        <v>0</v>
      </c>
      <c r="Q8" s="15">
        <v>0</v>
      </c>
      <c r="R8" s="4" t="s">
        <v>71</v>
      </c>
      <c r="S8" s="4" t="s">
        <v>71</v>
      </c>
      <c r="T8" s="4">
        <v>8960667</v>
      </c>
    </row>
    <row r="9" spans="1:20">
      <c r="A9" s="4"/>
      <c r="B9" s="4" t="s">
        <v>111</v>
      </c>
      <c r="C9" s="4" t="s">
        <v>112</v>
      </c>
      <c r="D9" s="4">
        <v>1</v>
      </c>
      <c r="E9" s="4">
        <v>8748218</v>
      </c>
      <c r="F9" s="4">
        <v>0</v>
      </c>
      <c r="G9" s="4">
        <v>0</v>
      </c>
      <c r="H9" s="4">
        <v>8748218</v>
      </c>
      <c r="I9" s="15">
        <f>SUM(H9/186149927*100)</f>
        <v>4.6995548915794094</v>
      </c>
      <c r="J9" s="4">
        <v>8748218</v>
      </c>
      <c r="K9" s="4">
        <v>0</v>
      </c>
      <c r="L9" s="4">
        <f>+J9+K9</f>
        <v>8748218</v>
      </c>
      <c r="M9" s="15">
        <f>SUM(L9/186195002*100)</f>
        <v>4.6984172002640543</v>
      </c>
      <c r="N9" s="4">
        <v>0</v>
      </c>
      <c r="O9" s="15">
        <f>SUM((H9+N9)/186149927*100)</f>
        <v>4.6995548915794094</v>
      </c>
      <c r="P9" s="4">
        <v>0</v>
      </c>
      <c r="Q9" s="15">
        <f>SUM(P9/H9*100)</f>
        <v>0</v>
      </c>
      <c r="R9" s="4" t="s">
        <v>71</v>
      </c>
      <c r="S9" s="4" t="s">
        <v>71</v>
      </c>
      <c r="T9" s="4">
        <v>8748218</v>
      </c>
    </row>
    <row r="10" spans="1:20">
      <c r="A10" s="4" t="s">
        <v>89</v>
      </c>
      <c r="B10" s="4" t="s">
        <v>113</v>
      </c>
      <c r="C10" s="4"/>
      <c r="D10" s="4">
        <v>1</v>
      </c>
      <c r="E10" s="4">
        <v>1000</v>
      </c>
      <c r="F10" s="4">
        <v>0</v>
      </c>
      <c r="G10" s="4">
        <v>0</v>
      </c>
      <c r="H10" s="4">
        <v>1000</v>
      </c>
      <c r="I10" s="15">
        <f>SUM(H10/186149927*100)</f>
        <v>5.372013925098128E-4</v>
      </c>
      <c r="J10" s="4">
        <v>1000</v>
      </c>
      <c r="K10" s="4">
        <v>0</v>
      </c>
      <c r="L10" s="4">
        <f>+J10+K10</f>
        <v>1000</v>
      </c>
      <c r="M10" s="15">
        <f>SUM(L10/186195002*100)</f>
        <v>5.3707134415992535E-4</v>
      </c>
      <c r="N10" s="4">
        <v>0</v>
      </c>
      <c r="O10" s="15">
        <f>SUM((H10+N10)/186149927*100)</f>
        <v>5.372013925098128E-4</v>
      </c>
      <c r="P10" s="4">
        <v>0</v>
      </c>
      <c r="Q10" s="15">
        <v>0</v>
      </c>
      <c r="R10" s="4" t="s">
        <v>71</v>
      </c>
      <c r="S10" s="4" t="s">
        <v>71</v>
      </c>
      <c r="T10" s="4">
        <v>1000</v>
      </c>
    </row>
    <row r="11" spans="1:20">
      <c r="A11" s="4" t="s">
        <v>91</v>
      </c>
      <c r="B11" s="4" t="s">
        <v>114</v>
      </c>
      <c r="C11" s="4"/>
      <c r="D11" s="4">
        <v>0</v>
      </c>
      <c r="E11" s="4">
        <v>0</v>
      </c>
      <c r="F11" s="4">
        <v>0</v>
      </c>
      <c r="G11" s="4">
        <v>0</v>
      </c>
      <c r="H11" s="4">
        <v>0</v>
      </c>
      <c r="I11" s="15">
        <f>SUM(H11/186149927*100)</f>
        <v>0</v>
      </c>
      <c r="J11" s="4">
        <v>0</v>
      </c>
      <c r="K11" s="4">
        <v>0</v>
      </c>
      <c r="L11" s="4">
        <f>+J11+K11</f>
        <v>0</v>
      </c>
      <c r="M11" s="15">
        <f>SUM(L11/186195002*100)</f>
        <v>0</v>
      </c>
      <c r="N11" s="4">
        <v>0</v>
      </c>
      <c r="O11" s="15">
        <f>SUM((H11+N11)/186149927*100)</f>
        <v>0</v>
      </c>
      <c r="P11" s="4">
        <v>0</v>
      </c>
      <c r="Q11" s="15">
        <v>0</v>
      </c>
      <c r="R11" s="4" t="s">
        <v>71</v>
      </c>
      <c r="S11" s="4" t="s">
        <v>71</v>
      </c>
      <c r="T11" s="4">
        <v>0</v>
      </c>
    </row>
    <row r="12" spans="1:20">
      <c r="A12" s="4" t="s">
        <v>93</v>
      </c>
      <c r="B12" s="4" t="s">
        <v>115</v>
      </c>
      <c r="C12" s="4"/>
      <c r="D12" s="4">
        <v>0</v>
      </c>
      <c r="E12" s="4">
        <v>0</v>
      </c>
      <c r="F12" s="4">
        <v>0</v>
      </c>
      <c r="G12" s="4">
        <v>0</v>
      </c>
      <c r="H12" s="4">
        <v>0</v>
      </c>
      <c r="I12" s="15">
        <f>SUM(H12/186149927*100)</f>
        <v>0</v>
      </c>
      <c r="J12" s="4">
        <v>0</v>
      </c>
      <c r="K12" s="4">
        <v>0</v>
      </c>
      <c r="L12" s="4">
        <f>+J12+K12</f>
        <v>0</v>
      </c>
      <c r="M12" s="15">
        <f>SUM(L12/186195002*100)</f>
        <v>0</v>
      </c>
      <c r="N12" s="4">
        <v>0</v>
      </c>
      <c r="O12" s="15">
        <f>SUM((H12+N12)/186149927*100)</f>
        <v>0</v>
      </c>
      <c r="P12" s="4">
        <v>0</v>
      </c>
      <c r="Q12" s="15">
        <v>0</v>
      </c>
      <c r="R12" s="4" t="s">
        <v>71</v>
      </c>
      <c r="S12" s="4" t="s">
        <v>71</v>
      </c>
      <c r="T12" s="4">
        <v>0</v>
      </c>
    </row>
    <row r="13" spans="1:20">
      <c r="A13" s="4" t="s">
        <v>104</v>
      </c>
      <c r="B13" s="4" t="s">
        <v>116</v>
      </c>
      <c r="C13" s="4"/>
      <c r="D13" s="4">
        <v>8</v>
      </c>
      <c r="E13" s="4">
        <v>11478152</v>
      </c>
      <c r="F13" s="4">
        <v>0</v>
      </c>
      <c r="G13" s="4">
        <v>0</v>
      </c>
      <c r="H13" s="4">
        <v>11478152</v>
      </c>
      <c r="I13" s="15">
        <f>SUM(H13/186149927*100)</f>
        <v>6.166079237839293</v>
      </c>
      <c r="J13" s="4">
        <v>11478152</v>
      </c>
      <c r="K13" s="4">
        <v>0</v>
      </c>
      <c r="L13" s="4">
        <f>+J13+K13</f>
        <v>11478152</v>
      </c>
      <c r="M13" s="15">
        <f>SUM(L13/186195002*100)</f>
        <v>6.1645865231119359</v>
      </c>
      <c r="N13" s="4">
        <v>0</v>
      </c>
      <c r="O13" s="15">
        <f>SUM((H13+N13)/186149927*100)</f>
        <v>6.166079237839293</v>
      </c>
      <c r="P13" s="4">
        <v>0</v>
      </c>
      <c r="Q13" s="15">
        <v>0</v>
      </c>
      <c r="R13" s="4" t="s">
        <v>71</v>
      </c>
      <c r="S13" s="4" t="s">
        <v>71</v>
      </c>
      <c r="T13" s="4">
        <v>11478152</v>
      </c>
    </row>
    <row r="14" spans="1:20">
      <c r="A14" s="4"/>
      <c r="B14" s="4" t="s">
        <v>117</v>
      </c>
      <c r="C14" s="4" t="s">
        <v>118</v>
      </c>
      <c r="D14" s="4">
        <v>1</v>
      </c>
      <c r="E14" s="4">
        <v>4595452</v>
      </c>
      <c r="F14" s="4">
        <v>0</v>
      </c>
      <c r="G14" s="4">
        <v>0</v>
      </c>
      <c r="H14" s="4">
        <v>4595452</v>
      </c>
      <c r="I14" s="15">
        <f>SUM(H14/186149927*100)</f>
        <v>2.468683213612004</v>
      </c>
      <c r="J14" s="4">
        <v>4595452</v>
      </c>
      <c r="K14" s="4">
        <v>0</v>
      </c>
      <c r="L14" s="4">
        <f>+J14+K14</f>
        <v>4595452</v>
      </c>
      <c r="M14" s="15">
        <f>SUM(L14/186195002*100)</f>
        <v>2.4680855826624177</v>
      </c>
      <c r="N14" s="4">
        <v>0</v>
      </c>
      <c r="O14" s="15">
        <f>SUM((H14+N14)/186149927*100)</f>
        <v>2.468683213612004</v>
      </c>
      <c r="P14" s="4">
        <v>0</v>
      </c>
      <c r="Q14" s="15">
        <f>SUM(P14/H14*100)</f>
        <v>0</v>
      </c>
      <c r="R14" s="4" t="s">
        <v>71</v>
      </c>
      <c r="S14" s="4" t="s">
        <v>71</v>
      </c>
      <c r="T14" s="4">
        <v>4595452</v>
      </c>
    </row>
    <row r="15" spans="1:20">
      <c r="A15" s="4"/>
      <c r="B15" s="4" t="s">
        <v>119</v>
      </c>
      <c r="C15" s="4" t="s">
        <v>120</v>
      </c>
      <c r="D15" s="4">
        <v>1</v>
      </c>
      <c r="E15" s="4">
        <v>3456283</v>
      </c>
      <c r="F15" s="4">
        <v>0</v>
      </c>
      <c r="G15" s="4">
        <v>0</v>
      </c>
      <c r="H15" s="4">
        <v>3456283</v>
      </c>
      <c r="I15" s="15">
        <f>SUM(H15/186149927*100)</f>
        <v>1.8567200405079933</v>
      </c>
      <c r="J15" s="4">
        <v>3456283</v>
      </c>
      <c r="K15" s="4">
        <v>0</v>
      </c>
      <c r="L15" s="4">
        <f>+J15+K15</f>
        <v>3456283</v>
      </c>
      <c r="M15" s="15">
        <f>SUM(L15/186195002*100)</f>
        <v>1.8562705566070994</v>
      </c>
      <c r="N15" s="4">
        <v>0</v>
      </c>
      <c r="O15" s="15">
        <f>SUM((H15+N15)/186149927*100)</f>
        <v>1.8567200405079933</v>
      </c>
      <c r="P15" s="4">
        <v>0</v>
      </c>
      <c r="Q15" s="15">
        <f>SUM(P15/H15*100)</f>
        <v>0</v>
      </c>
      <c r="R15" s="4" t="s">
        <v>71</v>
      </c>
      <c r="S15" s="4" t="s">
        <v>71</v>
      </c>
      <c r="T15" s="4">
        <v>3456283</v>
      </c>
    </row>
    <row r="16" spans="1:20">
      <c r="A16" s="4"/>
      <c r="B16" s="4" t="s">
        <v>121</v>
      </c>
      <c r="C16" s="4" t="s">
        <v>122</v>
      </c>
      <c r="D16" s="4">
        <v>1</v>
      </c>
      <c r="E16" s="4">
        <v>2608656</v>
      </c>
      <c r="F16" s="4">
        <v>0</v>
      </c>
      <c r="G16" s="4">
        <v>0</v>
      </c>
      <c r="H16" s="4">
        <v>2608656</v>
      </c>
      <c r="I16" s="15">
        <f>SUM(H16/186149927*100)</f>
        <v>1.4013736357790783</v>
      </c>
      <c r="J16" s="4">
        <v>2608656</v>
      </c>
      <c r="K16" s="4">
        <v>0</v>
      </c>
      <c r="L16" s="4">
        <f>+J16+K16</f>
        <v>2608656</v>
      </c>
      <c r="M16" s="15">
        <f>SUM(L16/186195002*100)</f>
        <v>1.4010343843708544</v>
      </c>
      <c r="N16" s="4">
        <v>0</v>
      </c>
      <c r="O16" s="15">
        <f>SUM((H16+N16)/186149927*100)</f>
        <v>1.4013736357790783</v>
      </c>
      <c r="P16" s="4">
        <v>0</v>
      </c>
      <c r="Q16" s="15">
        <f>SUM(P16/H16*100)</f>
        <v>0</v>
      </c>
      <c r="R16" s="4" t="s">
        <v>71</v>
      </c>
      <c r="S16" s="4" t="s">
        <v>71</v>
      </c>
      <c r="T16" s="4">
        <v>2608656</v>
      </c>
    </row>
    <row r="17" spans="1:20">
      <c r="A17" s="4" t="s">
        <v>123</v>
      </c>
      <c r="B17" s="4" t="s">
        <v>92</v>
      </c>
      <c r="C17" s="4"/>
      <c r="D17" s="4">
        <v>5</v>
      </c>
      <c r="E17" s="4">
        <v>109357</v>
      </c>
      <c r="F17" s="4">
        <v>0</v>
      </c>
      <c r="G17" s="4">
        <v>0</v>
      </c>
      <c r="H17" s="4">
        <v>109357</v>
      </c>
      <c r="I17" s="15">
        <f>SUM(H17/186149927*100)</f>
        <v>5.87467326806956E-2</v>
      </c>
      <c r="J17" s="4">
        <v>109357</v>
      </c>
      <c r="K17" s="4">
        <v>0</v>
      </c>
      <c r="L17" s="4">
        <f>+J17+K17</f>
        <v>109357</v>
      </c>
      <c r="M17" s="15">
        <f>SUM(L17/186195002*100)</f>
        <v>5.8732510983296959E-2</v>
      </c>
      <c r="N17" s="4">
        <v>0</v>
      </c>
      <c r="O17" s="15">
        <f>SUM((H17+N17)/186149927*100)</f>
        <v>5.87467326806956E-2</v>
      </c>
      <c r="P17" s="4">
        <v>0</v>
      </c>
      <c r="Q17" s="15">
        <v>0</v>
      </c>
      <c r="R17" s="4" t="s">
        <v>71</v>
      </c>
      <c r="S17" s="4" t="s">
        <v>71</v>
      </c>
      <c r="T17" s="4">
        <v>109357</v>
      </c>
    </row>
    <row r="18" spans="1:20">
      <c r="A18" s="4" t="s">
        <v>124</v>
      </c>
      <c r="B18" s="4" t="s">
        <v>125</v>
      </c>
      <c r="C18" s="4"/>
      <c r="D18" s="4">
        <v>3</v>
      </c>
      <c r="E18" s="4">
        <v>7828472</v>
      </c>
      <c r="F18" s="4">
        <v>0</v>
      </c>
      <c r="G18" s="4">
        <v>0</v>
      </c>
      <c r="H18" s="4">
        <v>7828472</v>
      </c>
      <c r="I18" s="15">
        <f>SUM(H18/186149927*100)</f>
        <v>4.2054660596240794</v>
      </c>
      <c r="J18" s="4">
        <v>7828472</v>
      </c>
      <c r="K18" s="4">
        <v>0</v>
      </c>
      <c r="L18" s="4">
        <f>+J18+K18</f>
        <v>7828472</v>
      </c>
      <c r="M18" s="15">
        <f>SUM(L18/186195002*100)</f>
        <v>4.2044479797583394</v>
      </c>
      <c r="N18" s="4">
        <v>0</v>
      </c>
      <c r="O18" s="15">
        <f>SUM((H18+N18)/186149927*100)</f>
        <v>4.2054660596240794</v>
      </c>
      <c r="P18" s="4">
        <v>0</v>
      </c>
      <c r="Q18" s="15">
        <v>0</v>
      </c>
      <c r="R18" s="4" t="s">
        <v>71</v>
      </c>
      <c r="S18" s="4" t="s">
        <v>71</v>
      </c>
      <c r="T18" s="4">
        <v>7828472</v>
      </c>
    </row>
    <row r="19" spans="1:20">
      <c r="A19" s="4"/>
      <c r="B19" s="4" t="s">
        <v>126</v>
      </c>
      <c r="C19" s="4" t="s">
        <v>127</v>
      </c>
      <c r="D19" s="4">
        <v>1</v>
      </c>
      <c r="E19" s="4">
        <v>2000000</v>
      </c>
      <c r="F19" s="4">
        <v>0</v>
      </c>
      <c r="G19" s="4">
        <v>0</v>
      </c>
      <c r="H19" s="4">
        <v>2000000</v>
      </c>
      <c r="I19" s="15">
        <f>SUM(H19/186149927*100)</f>
        <v>1.0744027850196256</v>
      </c>
      <c r="J19" s="4">
        <v>2000000</v>
      </c>
      <c r="K19" s="4">
        <v>0</v>
      </c>
      <c r="L19" s="4">
        <f>+J19+K19</f>
        <v>2000000</v>
      </c>
      <c r="M19" s="15">
        <f>SUM(L19/186195002*100)</f>
        <v>1.0741426883198508</v>
      </c>
      <c r="N19" s="4">
        <v>0</v>
      </c>
      <c r="O19" s="15">
        <f>SUM((H19+N19)/186149927*100)</f>
        <v>1.0744027850196256</v>
      </c>
      <c r="P19" s="4">
        <v>0</v>
      </c>
      <c r="Q19" s="15">
        <f>SUM(P19/H19*100)</f>
        <v>0</v>
      </c>
      <c r="R19" s="4" t="s">
        <v>71</v>
      </c>
      <c r="S19" s="4" t="s">
        <v>71</v>
      </c>
      <c r="T19" s="4">
        <v>2000000</v>
      </c>
    </row>
    <row r="20" spans="1:20">
      <c r="A20" s="4"/>
      <c r="B20" s="4" t="s">
        <v>128</v>
      </c>
      <c r="C20" s="4" t="s">
        <v>129</v>
      </c>
      <c r="D20" s="4">
        <v>1</v>
      </c>
      <c r="E20" s="4">
        <v>4507872</v>
      </c>
      <c r="F20" s="4">
        <v>0</v>
      </c>
      <c r="G20" s="4">
        <v>0</v>
      </c>
      <c r="H20" s="4">
        <v>4507872</v>
      </c>
      <c r="I20" s="15">
        <f>SUM(H20/186149927*100)</f>
        <v>2.4216351156559948</v>
      </c>
      <c r="J20" s="4">
        <v>4507872</v>
      </c>
      <c r="K20" s="4">
        <v>0</v>
      </c>
      <c r="L20" s="4">
        <f>+J20+K20</f>
        <v>4507872</v>
      </c>
      <c r="M20" s="15">
        <f>SUM(L20/186195002*100)</f>
        <v>2.4210488743408911</v>
      </c>
      <c r="N20" s="4">
        <v>0</v>
      </c>
      <c r="O20" s="15">
        <f>SUM((H20+N20)/186149927*100)</f>
        <v>2.4216351156559948</v>
      </c>
      <c r="P20" s="4">
        <v>0</v>
      </c>
      <c r="Q20" s="15">
        <f>SUM(P20/H20*100)</f>
        <v>0</v>
      </c>
      <c r="R20" s="4" t="s">
        <v>71</v>
      </c>
      <c r="S20" s="4" t="s">
        <v>71</v>
      </c>
      <c r="T20" s="4">
        <v>4507872</v>
      </c>
    </row>
    <row r="21" spans="1:20">
      <c r="A21" s="4" t="s">
        <v>130</v>
      </c>
      <c r="B21" s="4" t="s">
        <v>131</v>
      </c>
      <c r="C21" s="4"/>
      <c r="D21" s="4">
        <v>0</v>
      </c>
      <c r="E21" s="4">
        <v>0</v>
      </c>
      <c r="F21" s="4">
        <v>0</v>
      </c>
      <c r="G21" s="4">
        <v>0</v>
      </c>
      <c r="H21" s="4">
        <v>0</v>
      </c>
      <c r="I21" s="15">
        <f>SUM(H21/186149927*100)</f>
        <v>0</v>
      </c>
      <c r="J21" s="4">
        <v>0</v>
      </c>
      <c r="K21" s="4">
        <v>0</v>
      </c>
      <c r="L21" s="4">
        <f>+J21+K21</f>
        <v>0</v>
      </c>
      <c r="M21" s="15">
        <f>SUM(L21/186195002*100)</f>
        <v>0</v>
      </c>
      <c r="N21" s="4">
        <v>0</v>
      </c>
      <c r="O21" s="15">
        <f>SUM((H21+N21)/186149927*100)</f>
        <v>0</v>
      </c>
      <c r="P21" s="4">
        <v>0</v>
      </c>
      <c r="Q21" s="15">
        <v>0</v>
      </c>
      <c r="R21" s="4" t="s">
        <v>71</v>
      </c>
      <c r="S21" s="4" t="s">
        <v>71</v>
      </c>
      <c r="T21" s="4">
        <v>0</v>
      </c>
    </row>
    <row r="22" spans="1:20">
      <c r="A22" s="4" t="s">
        <v>132</v>
      </c>
      <c r="B22" s="4" t="s">
        <v>94</v>
      </c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</row>
    <row r="23" spans="1:20" s="6" customFormat="1">
      <c r="A23" s="11"/>
      <c r="B23" s="11" t="s">
        <v>133</v>
      </c>
      <c r="C23" s="11"/>
      <c r="D23" s="11">
        <f>+D8+D10+D11+D12+D13+D17+D18+D21</f>
        <v>19</v>
      </c>
      <c r="E23" s="11">
        <f>+E8+E10+E11+E12+E13+E17+E18+E21</f>
        <v>28377648</v>
      </c>
      <c r="F23" s="11">
        <f>+F8+F10+F11+F12+F13+F17+F18+F21</f>
        <v>0</v>
      </c>
      <c r="G23" s="11">
        <f>+G8+G10+G11+G12+G13+G17+G18+G21</f>
        <v>0</v>
      </c>
      <c r="H23" s="11">
        <f>+H8+H10+H11+H12+H13+H17+H18+H21</f>
        <v>28377648</v>
      </c>
      <c r="I23" s="16">
        <f>+I8+I10+I11+I12+I13+I17+I18+I21</f>
        <v>15.244512021753305</v>
      </c>
      <c r="J23" s="11">
        <f>+J8+J10+J11+J12+J13+J17+J18+J21</f>
        <v>28377648</v>
      </c>
      <c r="K23" s="11">
        <f>+K8+K10+K11+K12+K13+K17+K18+K21</f>
        <v>0</v>
      </c>
      <c r="L23" s="11">
        <f>+L8+L10+L11+L12+L13+L17+L18+L21</f>
        <v>28377648</v>
      </c>
      <c r="M23" s="16">
        <f>+M8+M10+M11+M12+M13+M17+M18+M21</f>
        <v>15.24082155545722</v>
      </c>
      <c r="N23" s="11">
        <f>+N8+N10+N11+N12+N13+N17+N18+N21</f>
        <v>0</v>
      </c>
      <c r="O23" s="16">
        <f>+O8+O10+O11+O12+O13+O17+O18+O21</f>
        <v>15.244512021753305</v>
      </c>
      <c r="P23" s="11">
        <f>+P8+P10+P11+P12+P13+P17+P18+P21</f>
        <v>0</v>
      </c>
      <c r="Q23" s="16">
        <v>0</v>
      </c>
      <c r="R23" s="11" t="s">
        <v>71</v>
      </c>
      <c r="S23" s="11" t="s">
        <v>71</v>
      </c>
      <c r="T23" s="11">
        <f>+T8+T10+T11+T12+T13+T17+T18+T21</f>
        <v>28377648</v>
      </c>
    </row>
    <row r="24" spans="1:20">
      <c r="A24" s="5" t="s">
        <v>98</v>
      </c>
      <c r="B24" s="4" t="s">
        <v>134</v>
      </c>
      <c r="C24" s="4"/>
      <c r="D24" s="4">
        <v>1</v>
      </c>
      <c r="E24" s="4">
        <v>10000000</v>
      </c>
      <c r="F24" s="4">
        <v>0</v>
      </c>
      <c r="G24" s="4">
        <v>0</v>
      </c>
      <c r="H24" s="4">
        <v>10000000</v>
      </c>
      <c r="I24" s="15">
        <f>SUM(H24/186149927*100)</f>
        <v>5.3720139250981278</v>
      </c>
      <c r="J24" s="4">
        <v>10000000</v>
      </c>
      <c r="K24" s="4">
        <v>0</v>
      </c>
      <c r="L24" s="4">
        <f>+J24+K24</f>
        <v>10000000</v>
      </c>
      <c r="M24" s="15">
        <f>SUM(L24/186195002*100)</f>
        <v>5.3707134415992543</v>
      </c>
      <c r="N24" s="4">
        <v>0</v>
      </c>
      <c r="O24" s="15">
        <f>SUM((H24+N24)/186149927*100)</f>
        <v>5.3720139250981278</v>
      </c>
      <c r="P24" s="4">
        <v>0</v>
      </c>
      <c r="Q24" s="15">
        <v>0</v>
      </c>
      <c r="R24" s="4" t="s">
        <v>71</v>
      </c>
      <c r="S24" s="4" t="s">
        <v>71</v>
      </c>
      <c r="T24" s="4">
        <v>10000000</v>
      </c>
    </row>
    <row r="25" spans="1:20">
      <c r="A25" s="4"/>
      <c r="B25" s="4" t="s">
        <v>135</v>
      </c>
      <c r="C25" s="4" t="s">
        <v>136</v>
      </c>
      <c r="D25" s="4">
        <v>1</v>
      </c>
      <c r="E25" s="4">
        <v>10000000</v>
      </c>
      <c r="F25" s="4">
        <v>0</v>
      </c>
      <c r="G25" s="4">
        <v>0</v>
      </c>
      <c r="H25" s="4">
        <v>10000000</v>
      </c>
      <c r="I25" s="15">
        <f>SUM(H25/186149927*100)</f>
        <v>5.3720139250981278</v>
      </c>
      <c r="J25" s="4">
        <v>10000000</v>
      </c>
      <c r="K25" s="4">
        <v>0</v>
      </c>
      <c r="L25" s="4">
        <f>+J25+K25</f>
        <v>10000000</v>
      </c>
      <c r="M25" s="15">
        <f>SUM(L25/186195002*100)</f>
        <v>5.3707134415992543</v>
      </c>
      <c r="N25" s="4">
        <v>0</v>
      </c>
      <c r="O25" s="15">
        <f>SUM((H25+N25)/186149927*100)</f>
        <v>5.3720139250981278</v>
      </c>
      <c r="P25" s="4">
        <v>0</v>
      </c>
      <c r="Q25" s="15">
        <f>SUM(P25/H25*100)</f>
        <v>0</v>
      </c>
      <c r="R25" s="4" t="s">
        <v>71</v>
      </c>
      <c r="S25" s="4" t="s">
        <v>71</v>
      </c>
      <c r="T25" s="4">
        <v>10000000</v>
      </c>
    </row>
    <row r="26" spans="1:20" s="6" customFormat="1">
      <c r="A26" s="11"/>
      <c r="B26" s="11" t="s">
        <v>137</v>
      </c>
      <c r="C26" s="11"/>
      <c r="D26" s="11">
        <f>+D24</f>
        <v>1</v>
      </c>
      <c r="E26" s="11">
        <f>+E24</f>
        <v>10000000</v>
      </c>
      <c r="F26" s="11">
        <f>+F24</f>
        <v>0</v>
      </c>
      <c r="G26" s="11">
        <f>+G24</f>
        <v>0</v>
      </c>
      <c r="H26" s="11">
        <f>+H24</f>
        <v>10000000</v>
      </c>
      <c r="I26" s="16">
        <f>+I24</f>
        <v>5.3720139250981278</v>
      </c>
      <c r="J26" s="11">
        <f>+J24</f>
        <v>10000000</v>
      </c>
      <c r="K26" s="11">
        <f>+K24</f>
        <v>0</v>
      </c>
      <c r="L26" s="11">
        <f>+L24</f>
        <v>10000000</v>
      </c>
      <c r="M26" s="16">
        <f>+M24</f>
        <v>5.3707134415992543</v>
      </c>
      <c r="N26" s="11">
        <f>+N24</f>
        <v>0</v>
      </c>
      <c r="O26" s="16">
        <f>+O24</f>
        <v>5.3720139250981278</v>
      </c>
      <c r="P26" s="11">
        <f>+P24</f>
        <v>0</v>
      </c>
      <c r="Q26" s="16">
        <v>0</v>
      </c>
      <c r="R26" s="11" t="str">
        <f>+R24</f>
        <v>NA</v>
      </c>
      <c r="S26" s="11" t="str">
        <f>+S24</f>
        <v>NA</v>
      </c>
      <c r="T26" s="11">
        <f>+T24</f>
        <v>10000000</v>
      </c>
    </row>
    <row r="27" spans="1:20">
      <c r="A27" s="5" t="s">
        <v>138</v>
      </c>
      <c r="B27" s="4" t="s">
        <v>139</v>
      </c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</row>
    <row r="28" spans="1:20">
      <c r="A28" s="5" t="s">
        <v>87</v>
      </c>
      <c r="B28" s="4" t="s">
        <v>140</v>
      </c>
      <c r="C28" s="4"/>
      <c r="D28" s="4">
        <v>78808</v>
      </c>
      <c r="E28" s="4">
        <v>46414201</v>
      </c>
      <c r="F28" s="4">
        <v>0</v>
      </c>
      <c r="G28" s="4">
        <v>0</v>
      </c>
      <c r="H28" s="4">
        <v>46414201</v>
      </c>
      <c r="I28" s="15">
        <f>SUM(H28/186149927*100)</f>
        <v>24.933773409430344</v>
      </c>
      <c r="J28" s="4">
        <v>46414201</v>
      </c>
      <c r="K28" s="4">
        <v>0</v>
      </c>
      <c r="L28" s="4">
        <f>+J28+K28</f>
        <v>46414201</v>
      </c>
      <c r="M28" s="15">
        <f>SUM(L28/186195002*100)</f>
        <v>24.927737319178956</v>
      </c>
      <c r="N28" s="4">
        <v>0</v>
      </c>
      <c r="O28" s="15">
        <f>SUM((H28+N28)/186149927*100)</f>
        <v>24.933773409430344</v>
      </c>
      <c r="P28" s="4">
        <v>0</v>
      </c>
      <c r="Q28" s="15">
        <v>0</v>
      </c>
      <c r="R28" s="4" t="s">
        <v>71</v>
      </c>
      <c r="S28" s="4" t="s">
        <v>71</v>
      </c>
      <c r="T28" s="4">
        <v>45874693</v>
      </c>
    </row>
    <row r="29" spans="1:20">
      <c r="A29" s="4"/>
      <c r="B29" s="4" t="s">
        <v>141</v>
      </c>
      <c r="C29" s="4"/>
      <c r="D29" s="4">
        <v>399</v>
      </c>
      <c r="E29" s="4">
        <v>31830184</v>
      </c>
      <c r="F29" s="4">
        <v>0</v>
      </c>
      <c r="G29" s="4">
        <v>0</v>
      </c>
      <c r="H29" s="4">
        <v>31830184</v>
      </c>
      <c r="I29" s="15">
        <f>SUM(H29/186149927*100)</f>
        <v>17.099219168643565</v>
      </c>
      <c r="J29" s="4">
        <v>31830184</v>
      </c>
      <c r="K29" s="4">
        <v>0</v>
      </c>
      <c r="L29" s="4">
        <f>+J29+K29</f>
        <v>31830184</v>
      </c>
      <c r="M29" s="15">
        <f>SUM(L29/186195002*100)</f>
        <v>17.095079705737749</v>
      </c>
      <c r="N29" s="4">
        <v>0</v>
      </c>
      <c r="O29" s="15">
        <f>SUM((H29+N29)/186149927*100)</f>
        <v>17.099219168643565</v>
      </c>
      <c r="P29" s="4">
        <v>0</v>
      </c>
      <c r="Q29" s="15">
        <v>0</v>
      </c>
      <c r="R29" s="4" t="s">
        <v>71</v>
      </c>
      <c r="S29" s="4" t="s">
        <v>71</v>
      </c>
      <c r="T29" s="4">
        <v>31830184</v>
      </c>
    </row>
    <row r="30" spans="1:20">
      <c r="A30" s="4"/>
      <c r="B30" s="4" t="s">
        <v>142</v>
      </c>
      <c r="C30" s="4" t="s">
        <v>143</v>
      </c>
      <c r="D30" s="4">
        <v>1</v>
      </c>
      <c r="E30" s="4">
        <v>2100000</v>
      </c>
      <c r="F30" s="4">
        <v>0</v>
      </c>
      <c r="G30" s="4">
        <v>0</v>
      </c>
      <c r="H30" s="4">
        <v>2100000</v>
      </c>
      <c r="I30" s="15">
        <f>SUM(H30/186149927*100)</f>
        <v>1.128122924270607</v>
      </c>
      <c r="J30" s="4">
        <v>2100000</v>
      </c>
      <c r="K30" s="4">
        <v>0</v>
      </c>
      <c r="L30" s="4">
        <f>+J30+K30</f>
        <v>2100000</v>
      </c>
      <c r="M30" s="15">
        <f>SUM(L30/186195002*100)</f>
        <v>1.1278498227358433</v>
      </c>
      <c r="N30" s="4">
        <v>0</v>
      </c>
      <c r="O30" s="15">
        <f>SUM((H30+N30)/186149927*100)</f>
        <v>1.128122924270607</v>
      </c>
      <c r="P30" s="4">
        <v>0</v>
      </c>
      <c r="Q30" s="15">
        <f>SUM(P30/H30*100)</f>
        <v>0</v>
      </c>
      <c r="R30" s="4" t="s">
        <v>71</v>
      </c>
      <c r="S30" s="4" t="s">
        <v>71</v>
      </c>
      <c r="T30" s="4">
        <v>2100000</v>
      </c>
    </row>
    <row r="31" spans="1:20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</row>
    <row r="32" spans="1:20">
      <c r="A32" s="4" t="s">
        <v>89</v>
      </c>
      <c r="B32" s="4" t="s">
        <v>144</v>
      </c>
      <c r="C32" s="4"/>
      <c r="D32" s="4">
        <v>4</v>
      </c>
      <c r="E32" s="4">
        <v>541918</v>
      </c>
      <c r="F32" s="4">
        <v>0</v>
      </c>
      <c r="G32" s="4">
        <v>0</v>
      </c>
      <c r="H32" s="4">
        <v>541918</v>
      </c>
      <c r="I32" s="15">
        <f>SUM(H32/186149927*100)</f>
        <v>0.29111910422613274</v>
      </c>
      <c r="J32" s="4">
        <v>541918</v>
      </c>
      <c r="K32" s="4">
        <v>0</v>
      </c>
      <c r="L32" s="4">
        <f>+J32+K32</f>
        <v>541918</v>
      </c>
      <c r="M32" s="15">
        <f>SUM(L32/186195002*100)</f>
        <v>0.29104862868445847</v>
      </c>
      <c r="N32" s="4">
        <v>0</v>
      </c>
      <c r="O32" s="15">
        <f>SUM((H32+N32)/186149927*100)</f>
        <v>0.29111910422613274</v>
      </c>
      <c r="P32" s="4">
        <v>0</v>
      </c>
      <c r="Q32" s="15">
        <v>0</v>
      </c>
      <c r="R32" s="4" t="s">
        <v>71</v>
      </c>
      <c r="S32" s="4" t="s">
        <v>71</v>
      </c>
      <c r="T32" s="4">
        <v>541918</v>
      </c>
    </row>
    <row r="33" spans="1:20">
      <c r="A33" s="4" t="s">
        <v>91</v>
      </c>
      <c r="B33" s="4" t="s">
        <v>145</v>
      </c>
      <c r="C33" s="4"/>
      <c r="D33" s="4">
        <v>0</v>
      </c>
      <c r="E33" s="4">
        <v>0</v>
      </c>
      <c r="F33" s="4">
        <v>0</v>
      </c>
      <c r="G33" s="4">
        <v>0</v>
      </c>
      <c r="H33" s="4">
        <v>0</v>
      </c>
      <c r="I33" s="15">
        <f>SUM(H33/186149927*100)</f>
        <v>0</v>
      </c>
      <c r="J33" s="4">
        <v>0</v>
      </c>
      <c r="K33" s="4">
        <v>0</v>
      </c>
      <c r="L33" s="4">
        <f>+J33+K33</f>
        <v>0</v>
      </c>
      <c r="M33" s="15">
        <f>SUM(L33/186195002*100)</f>
        <v>0</v>
      </c>
      <c r="N33" s="4">
        <v>0</v>
      </c>
      <c r="O33" s="15">
        <f>SUM((H33+N33)/186149927*100)</f>
        <v>0</v>
      </c>
      <c r="P33" s="4">
        <v>0</v>
      </c>
      <c r="Q33" s="15">
        <v>0</v>
      </c>
      <c r="R33" s="4" t="s">
        <v>71</v>
      </c>
      <c r="S33" s="4" t="s">
        <v>71</v>
      </c>
      <c r="T33" s="4">
        <v>0</v>
      </c>
    </row>
    <row r="34" spans="1:20">
      <c r="A34" s="4" t="s">
        <v>93</v>
      </c>
      <c r="B34" s="4" t="s">
        <v>146</v>
      </c>
      <c r="C34" s="4"/>
      <c r="D34" s="4">
        <v>0</v>
      </c>
      <c r="E34" s="4">
        <v>0</v>
      </c>
      <c r="F34" s="4">
        <v>0</v>
      </c>
      <c r="G34" s="4">
        <v>0</v>
      </c>
      <c r="H34" s="4">
        <v>0</v>
      </c>
      <c r="I34" s="15">
        <f>SUM(H34/186149927*100)</f>
        <v>0</v>
      </c>
      <c r="J34" s="4">
        <v>0</v>
      </c>
      <c r="K34" s="4">
        <v>0</v>
      </c>
      <c r="L34" s="4">
        <f>+J34+K34</f>
        <v>0</v>
      </c>
      <c r="M34" s="15">
        <f>SUM(L34/186195002*100)</f>
        <v>0</v>
      </c>
      <c r="N34" s="4">
        <v>0</v>
      </c>
      <c r="O34" s="15">
        <f>SUM((H34+N34)/186149927*100)</f>
        <v>0</v>
      </c>
      <c r="P34" s="4">
        <v>0</v>
      </c>
      <c r="Q34" s="15">
        <v>0</v>
      </c>
      <c r="R34" s="4" t="s">
        <v>71</v>
      </c>
      <c r="S34" s="4" t="s">
        <v>71</v>
      </c>
      <c r="T34" s="4">
        <v>0</v>
      </c>
    </row>
    <row r="35" spans="1:20">
      <c r="A35" s="4" t="s">
        <v>104</v>
      </c>
      <c r="B35" s="4" t="s">
        <v>94</v>
      </c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</row>
    <row r="36" spans="1:20">
      <c r="A36" s="4"/>
      <c r="B36" s="4" t="s">
        <v>147</v>
      </c>
      <c r="C36" s="4"/>
      <c r="D36" s="4">
        <v>6</v>
      </c>
      <c r="E36" s="4">
        <v>29100</v>
      </c>
      <c r="F36" s="4">
        <v>0</v>
      </c>
      <c r="G36" s="4">
        <v>0</v>
      </c>
      <c r="H36" s="4">
        <v>29100</v>
      </c>
      <c r="I36" s="15">
        <f>SUM(H36/186149927*100)</f>
        <v>1.563256052203555E-2</v>
      </c>
      <c r="J36" s="4">
        <v>29100</v>
      </c>
      <c r="K36" s="4">
        <v>0</v>
      </c>
      <c r="L36" s="4">
        <f>+J36+K36</f>
        <v>29100</v>
      </c>
      <c r="M36" s="15">
        <f>SUM(L36/186195002*100)</f>
        <v>1.5628776115053828E-2</v>
      </c>
      <c r="N36" s="4">
        <v>0</v>
      </c>
      <c r="O36" s="15">
        <f>SUM((H36+N36)/186149927*100)</f>
        <v>1.563256052203555E-2</v>
      </c>
      <c r="P36" s="4">
        <v>0</v>
      </c>
      <c r="Q36" s="15">
        <v>0</v>
      </c>
      <c r="R36" s="4" t="s">
        <v>71</v>
      </c>
      <c r="S36" s="4" t="s">
        <v>71</v>
      </c>
      <c r="T36" s="4">
        <v>22100</v>
      </c>
    </row>
    <row r="37" spans="1:20">
      <c r="A37" s="4"/>
      <c r="B37" s="4" t="s">
        <v>148</v>
      </c>
      <c r="C37" s="4"/>
      <c r="D37" s="4">
        <v>600</v>
      </c>
      <c r="E37" s="4">
        <v>2264887</v>
      </c>
      <c r="F37" s="4">
        <v>0</v>
      </c>
      <c r="G37" s="4">
        <v>0</v>
      </c>
      <c r="H37" s="4">
        <v>2264887</v>
      </c>
      <c r="I37" s="15">
        <f>SUM(H37/186149927*100)</f>
        <v>1.2167004502773724</v>
      </c>
      <c r="J37" s="4">
        <v>2264887</v>
      </c>
      <c r="K37" s="4">
        <v>0</v>
      </c>
      <c r="L37" s="4">
        <f>+J37+K37</f>
        <v>2264887</v>
      </c>
      <c r="M37" s="15">
        <f>SUM(L37/186195002*100)</f>
        <v>1.2164059054603409</v>
      </c>
      <c r="N37" s="4">
        <v>0</v>
      </c>
      <c r="O37" s="15">
        <f>SUM((H37+N37)/186149927*100)</f>
        <v>1.2167004502773724</v>
      </c>
      <c r="P37" s="4">
        <v>0</v>
      </c>
      <c r="Q37" s="15">
        <v>0</v>
      </c>
      <c r="R37" s="4" t="s">
        <v>71</v>
      </c>
      <c r="S37" s="4" t="s">
        <v>71</v>
      </c>
      <c r="T37" s="4">
        <v>2264887</v>
      </c>
    </row>
    <row r="38" spans="1:20">
      <c r="A38" s="4"/>
      <c r="B38" s="4" t="s">
        <v>149</v>
      </c>
      <c r="C38" s="4"/>
      <c r="D38" s="4">
        <v>112</v>
      </c>
      <c r="E38" s="4">
        <v>708694</v>
      </c>
      <c r="F38" s="4">
        <v>0</v>
      </c>
      <c r="G38" s="4">
        <v>0</v>
      </c>
      <c r="H38" s="4">
        <v>708694</v>
      </c>
      <c r="I38" s="15">
        <f>SUM(H38/186149927*100)</f>
        <v>0.38071140366334927</v>
      </c>
      <c r="J38" s="4">
        <v>708694</v>
      </c>
      <c r="K38" s="4">
        <v>0</v>
      </c>
      <c r="L38" s="4">
        <f>+J38+K38</f>
        <v>708694</v>
      </c>
      <c r="M38" s="15">
        <f>SUM(L38/186195002*100)</f>
        <v>0.38061923917807416</v>
      </c>
      <c r="N38" s="4">
        <v>0</v>
      </c>
      <c r="O38" s="15">
        <f>SUM((H38+N38)/186149927*100)</f>
        <v>0.38071140366334927</v>
      </c>
      <c r="P38" s="4">
        <v>0</v>
      </c>
      <c r="Q38" s="15">
        <v>0</v>
      </c>
      <c r="R38" s="4" t="s">
        <v>71</v>
      </c>
      <c r="S38" s="4" t="s">
        <v>71</v>
      </c>
      <c r="T38" s="4">
        <v>708694</v>
      </c>
    </row>
    <row r="39" spans="1:20">
      <c r="A39" s="4"/>
      <c r="B39" s="4" t="s">
        <v>150</v>
      </c>
      <c r="C39" s="4"/>
      <c r="D39" s="4">
        <v>1</v>
      </c>
      <c r="E39" s="4">
        <v>6500</v>
      </c>
      <c r="F39" s="4">
        <v>0</v>
      </c>
      <c r="G39" s="4">
        <v>0</v>
      </c>
      <c r="H39" s="4">
        <v>6500</v>
      </c>
      <c r="I39" s="15">
        <f>SUM(H39/186149927*100)</f>
        <v>3.4918090513137833E-3</v>
      </c>
      <c r="J39" s="4">
        <v>6500</v>
      </c>
      <c r="K39" s="4">
        <v>0</v>
      </c>
      <c r="L39" s="4">
        <f>+J39+K39</f>
        <v>6500</v>
      </c>
      <c r="M39" s="15">
        <f>SUM(L39/186195002*100)</f>
        <v>3.4909637370395151E-3</v>
      </c>
      <c r="N39" s="4">
        <v>0</v>
      </c>
      <c r="O39" s="15">
        <f>SUM((H39+N39)/186149927*100)</f>
        <v>3.4918090513137833E-3</v>
      </c>
      <c r="P39" s="4">
        <v>0</v>
      </c>
      <c r="Q39" s="15">
        <v>0</v>
      </c>
      <c r="R39" s="4" t="s">
        <v>71</v>
      </c>
      <c r="S39" s="4" t="s">
        <v>71</v>
      </c>
      <c r="T39" s="4">
        <v>6500</v>
      </c>
    </row>
    <row r="40" spans="1:20">
      <c r="A40" s="4"/>
      <c r="B40" s="4" t="s">
        <v>151</v>
      </c>
      <c r="C40" s="4"/>
      <c r="D40" s="4">
        <v>224</v>
      </c>
      <c r="E40" s="4">
        <v>1579298</v>
      </c>
      <c r="F40" s="4">
        <v>0</v>
      </c>
      <c r="G40" s="4">
        <v>0</v>
      </c>
      <c r="H40" s="4">
        <v>1579298</v>
      </c>
      <c r="I40" s="15">
        <f>SUM(H40/186149927*100)</f>
        <v>0.84840108478796228</v>
      </c>
      <c r="J40" s="4">
        <v>1579298</v>
      </c>
      <c r="K40" s="4">
        <v>0</v>
      </c>
      <c r="L40" s="4">
        <f>+J40+K40</f>
        <v>1579298</v>
      </c>
      <c r="M40" s="15">
        <f>SUM(L40/186195002*100)</f>
        <v>0.84819569968908182</v>
      </c>
      <c r="N40" s="4">
        <v>0</v>
      </c>
      <c r="O40" s="15">
        <f>SUM((H40+N40)/186149927*100)</f>
        <v>0.84840108478796228</v>
      </c>
      <c r="P40" s="4">
        <v>0</v>
      </c>
      <c r="Q40" s="15">
        <v>0</v>
      </c>
      <c r="R40" s="4" t="s">
        <v>71</v>
      </c>
      <c r="S40" s="4" t="s">
        <v>71</v>
      </c>
      <c r="T40" s="4">
        <v>1579298</v>
      </c>
    </row>
    <row r="41" spans="1:20">
      <c r="A41" s="4"/>
      <c r="B41" s="4" t="s">
        <v>152</v>
      </c>
      <c r="C41" s="4"/>
      <c r="D41" s="4">
        <v>932</v>
      </c>
      <c r="E41" s="4">
        <v>15154145</v>
      </c>
      <c r="F41" s="4">
        <v>0</v>
      </c>
      <c r="G41" s="4">
        <v>0</v>
      </c>
      <c r="H41" s="4">
        <v>15154145</v>
      </c>
      <c r="I41" s="15">
        <f>SUM(H41/186149927*100)</f>
        <v>8.1408277962956177</v>
      </c>
      <c r="J41" s="4">
        <v>15154145</v>
      </c>
      <c r="K41" s="4">
        <v>0</v>
      </c>
      <c r="L41" s="4">
        <f>+J41+K41</f>
        <v>15154145</v>
      </c>
      <c r="M41" s="15">
        <f>SUM(L41/186195002*100)</f>
        <v>8.1388570247444125</v>
      </c>
      <c r="N41" s="4">
        <v>0</v>
      </c>
      <c r="O41" s="15">
        <f>SUM((H41+N41)/186149927*100)</f>
        <v>8.1408277962956177</v>
      </c>
      <c r="P41" s="4">
        <v>0</v>
      </c>
      <c r="Q41" s="15">
        <v>0</v>
      </c>
      <c r="R41" s="4" t="s">
        <v>71</v>
      </c>
      <c r="S41" s="4" t="s">
        <v>71</v>
      </c>
      <c r="T41" s="4">
        <v>15151345</v>
      </c>
    </row>
    <row r="42" spans="1:20">
      <c r="A42" s="4"/>
      <c r="B42" s="4" t="s">
        <v>153</v>
      </c>
      <c r="C42" s="4" t="s">
        <v>154</v>
      </c>
      <c r="D42" s="4">
        <v>1</v>
      </c>
      <c r="E42" s="4">
        <v>2203894</v>
      </c>
      <c r="F42" s="4">
        <v>0</v>
      </c>
      <c r="G42" s="4">
        <v>0</v>
      </c>
      <c r="H42" s="4">
        <v>2203894</v>
      </c>
      <c r="I42" s="15">
        <f>SUM(H42/186149927*100)</f>
        <v>1.1839349257440215</v>
      </c>
      <c r="J42" s="4">
        <v>2203894</v>
      </c>
      <c r="K42" s="4">
        <v>0</v>
      </c>
      <c r="L42" s="4">
        <f>+J42+K42</f>
        <v>2203894</v>
      </c>
      <c r="M42" s="15">
        <f>SUM(L42/186195002*100)</f>
        <v>1.1836483129659947</v>
      </c>
      <c r="N42" s="4">
        <v>0</v>
      </c>
      <c r="O42" s="15">
        <f>SUM((H42+N42)/186149927*100)</f>
        <v>1.1839349257440215</v>
      </c>
      <c r="P42" s="4">
        <v>0</v>
      </c>
      <c r="Q42" s="15">
        <f>SUM(P42/H42*100)</f>
        <v>0</v>
      </c>
      <c r="R42" s="4" t="s">
        <v>71</v>
      </c>
      <c r="S42" s="4" t="s">
        <v>71</v>
      </c>
      <c r="T42" s="4">
        <v>2203894</v>
      </c>
    </row>
    <row r="43" spans="1:20">
      <c r="A43" s="4"/>
      <c r="B43" s="4" t="s">
        <v>155</v>
      </c>
      <c r="C43" s="4"/>
      <c r="D43" s="4">
        <v>4</v>
      </c>
      <c r="E43" s="4">
        <v>148345</v>
      </c>
      <c r="F43" s="4">
        <v>0</v>
      </c>
      <c r="G43" s="4">
        <v>0</v>
      </c>
      <c r="H43" s="4">
        <v>148345</v>
      </c>
      <c r="I43" s="15">
        <f>SUM(H43/186149927*100)</f>
        <v>7.9691140571868185E-2</v>
      </c>
      <c r="J43" s="4">
        <v>148345</v>
      </c>
      <c r="K43" s="4">
        <v>0</v>
      </c>
      <c r="L43" s="4">
        <f>+J43+K43</f>
        <v>148345</v>
      </c>
      <c r="M43" s="15">
        <f>SUM(L43/186195002*100)</f>
        <v>7.9671848549404137E-2</v>
      </c>
      <c r="N43" s="4">
        <v>0</v>
      </c>
      <c r="O43" s="15">
        <f>SUM((H43+N43)/186149927*100)</f>
        <v>7.9691140571868185E-2</v>
      </c>
      <c r="P43" s="4">
        <v>0</v>
      </c>
      <c r="Q43" s="15">
        <v>0</v>
      </c>
      <c r="R43" s="4" t="s">
        <v>71</v>
      </c>
      <c r="S43" s="4" t="s">
        <v>71</v>
      </c>
      <c r="T43" s="4">
        <v>148345</v>
      </c>
    </row>
    <row r="44" spans="1:20" s="6" customFormat="1">
      <c r="A44" s="11"/>
      <c r="B44" s="11" t="s">
        <v>156</v>
      </c>
      <c r="C44" s="11"/>
      <c r="D44" s="11">
        <f>+D28+D29+D32+D33+D34+D36+D37+D38+D39+D40+D41+D43</f>
        <v>81090</v>
      </c>
      <c r="E44" s="11">
        <f>+E28+E29+E32+E33+E34+E36+E37+E38+E39+E40+E41+E43</f>
        <v>98677272</v>
      </c>
      <c r="F44" s="11">
        <f>+F28+F29+F32+F33+F34+F36+F37+F38+F39+F40+F41+F43</f>
        <v>0</v>
      </c>
      <c r="G44" s="11">
        <f>+G28+G29+G32+G33+G34+G36+G37+G38+G39+G40+G41+G43</f>
        <v>0</v>
      </c>
      <c r="H44" s="11">
        <f>+H28+H29+H32+H33+H34+H36+H37+H38+H39+H40+H41+H43</f>
        <v>98677272</v>
      </c>
      <c r="I44" s="16">
        <f>+I28+I29+I32+I33+I34+I36+I37+I38+I39+I40+I41+I43</f>
        <v>53.009567927469554</v>
      </c>
      <c r="J44" s="11">
        <f>+J28+J29+J32+J33+J34+J36+J37+J38+J39+J40+J41+J43</f>
        <v>98677272</v>
      </c>
      <c r="K44" s="11">
        <f>+K28+K29+K32+K33+K34+K36+K37+K38+K39+K40+K41+K43</f>
        <v>0</v>
      </c>
      <c r="L44" s="11">
        <f>+L28+L29+L32+L33+L34+L36+L37+L38+L39+L40+L41+L43</f>
        <v>98677272</v>
      </c>
      <c r="M44" s="16">
        <f>+M28+M29+M32+M33+M34+M36+M37+M38+M39+M40+M41+M43</f>
        <v>52.996735111074557</v>
      </c>
      <c r="N44" s="11">
        <f>+N28+N29+N32+N33+N34+N36+N37+N38+N39+N40+N41+N43</f>
        <v>0</v>
      </c>
      <c r="O44" s="16">
        <f>+O28+O29+O32+O33+O34+O36+O37+O38+O39+O40+O41+O43</f>
        <v>53.009567927469554</v>
      </c>
      <c r="P44" s="11">
        <f>+P28+P29+P32+P33+P34+P36+P37+P38+P39+P40+P41+P43</f>
        <v>0</v>
      </c>
      <c r="Q44" s="16">
        <v>0</v>
      </c>
      <c r="R44" s="11"/>
      <c r="S44" s="11"/>
      <c r="T44" s="11">
        <f>+T28+T29+T32+T33+T34+T36+T37+T38+T39+T40+T41+T43</f>
        <v>98127964</v>
      </c>
    </row>
    <row r="45" spans="1:20" s="6" customFormat="1">
      <c r="A45" s="11"/>
      <c r="B45" s="11" t="s">
        <v>157</v>
      </c>
      <c r="C45" s="11"/>
      <c r="D45" s="11">
        <f>+D23+D26+D44</f>
        <v>81110</v>
      </c>
      <c r="E45" s="11">
        <f>+E23+E26+E44</f>
        <v>137054920</v>
      </c>
      <c r="F45" s="11">
        <f>+F23+F26+F44</f>
        <v>0</v>
      </c>
      <c r="G45" s="11">
        <f>+G23+G26+G44</f>
        <v>0</v>
      </c>
      <c r="H45" s="11">
        <f>+H23+H26+H44</f>
        <v>137054920</v>
      </c>
      <c r="I45" s="16">
        <f>+I23+I26+I44</f>
        <v>73.626093874320986</v>
      </c>
      <c r="J45" s="11">
        <f>+J23+J26+J44</f>
        <v>137054920</v>
      </c>
      <c r="K45" s="11">
        <f>+K23+K26+K44</f>
        <v>0</v>
      </c>
      <c r="L45" s="11">
        <f>+L23+L26+L44</f>
        <v>137054920</v>
      </c>
      <c r="M45" s="16">
        <f>+M23+M26+M44</f>
        <v>73.608270108131023</v>
      </c>
      <c r="N45" s="11">
        <f>+N23+N26+N44</f>
        <v>0</v>
      </c>
      <c r="O45" s="16">
        <f>+O23+O26+O44</f>
        <v>73.626093874320986</v>
      </c>
      <c r="P45" s="11">
        <f>+P23+P26+P44</f>
        <v>0</v>
      </c>
      <c r="Q45" s="16">
        <v>0</v>
      </c>
      <c r="R45" s="11"/>
      <c r="S45" s="11"/>
      <c r="T45" s="11">
        <f>+T23+T26+T44</f>
        <v>136505612</v>
      </c>
    </row>
  </sheetData>
  <mergeCells count="7">
    <mergeCell ref="J3:M3"/>
    <mergeCell ref="P3:Q3"/>
    <mergeCell ref="R3:S3"/>
    <mergeCell ref="J4:L4"/>
    <mergeCell ref="J6:M6"/>
    <mergeCell ref="P6:Q6"/>
    <mergeCell ref="R6:S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T10"/>
  <sheetViews>
    <sheetView workbookViewId="0">
      <selection activeCell="I7" sqref="I7"/>
    </sheetView>
  </sheetViews>
  <sheetFormatPr defaultRowHeight="15"/>
  <cols>
    <col min="1" max="1" width="10.7109375" customWidth="1"/>
    <col min="2" max="2" width="45.7109375" customWidth="1"/>
    <col min="3" max="3" width="12.7109375" customWidth="1"/>
    <col min="4" max="8" width="16.7109375" customWidth="1"/>
    <col min="9" max="13" width="12.7109375" customWidth="1"/>
    <col min="14" max="15" width="20.7109375" customWidth="1"/>
    <col min="16" max="18" width="12.7109375" customWidth="1"/>
    <col min="19" max="20" width="16.7109375" customWidth="1"/>
  </cols>
  <sheetData>
    <row r="1" spans="1:20" s="7" customFormat="1" ht="15.75">
      <c r="A1" s="7" t="s">
        <v>158</v>
      </c>
    </row>
    <row r="3" spans="1:20" s="6" customFormat="1" ht="90">
      <c r="A3" s="8" t="s">
        <v>31</v>
      </c>
      <c r="B3" s="8" t="s">
        <v>80</v>
      </c>
      <c r="C3" s="8" t="s">
        <v>81</v>
      </c>
      <c r="D3" s="8" t="s">
        <v>34</v>
      </c>
      <c r="E3" s="8" t="s">
        <v>35</v>
      </c>
      <c r="F3" s="8" t="s">
        <v>36</v>
      </c>
      <c r="G3" s="8" t="s">
        <v>37</v>
      </c>
      <c r="H3" s="8" t="s">
        <v>82</v>
      </c>
      <c r="I3" s="8" t="s">
        <v>109</v>
      </c>
      <c r="J3" s="10" t="s">
        <v>40</v>
      </c>
      <c r="K3" s="10"/>
      <c r="L3" s="10"/>
      <c r="M3" s="10"/>
      <c r="N3" s="8" t="s">
        <v>41</v>
      </c>
      <c r="O3" s="8" t="s">
        <v>42</v>
      </c>
      <c r="P3" s="10" t="s">
        <v>43</v>
      </c>
      <c r="Q3" s="10"/>
      <c r="R3" s="10" t="s">
        <v>44</v>
      </c>
      <c r="S3" s="10"/>
      <c r="T3" s="8" t="s">
        <v>45</v>
      </c>
    </row>
    <row r="4" spans="1:20" s="6" customFormat="1" ht="30" customHeight="1">
      <c r="A4" s="11"/>
      <c r="B4" s="11"/>
      <c r="C4" s="11"/>
      <c r="D4" s="11"/>
      <c r="E4" s="11"/>
      <c r="F4" s="11"/>
      <c r="G4" s="11"/>
      <c r="H4" s="11"/>
      <c r="I4" s="11"/>
      <c r="J4" s="12" t="s">
        <v>46</v>
      </c>
      <c r="K4" s="12"/>
      <c r="L4" s="12"/>
      <c r="M4" s="8" t="s">
        <v>47</v>
      </c>
      <c r="N4" s="17"/>
      <c r="O4" s="11"/>
      <c r="P4" s="9" t="s">
        <v>48</v>
      </c>
      <c r="Q4" s="8" t="s">
        <v>49</v>
      </c>
      <c r="R4" s="8" t="s">
        <v>48</v>
      </c>
      <c r="S4" s="8" t="s">
        <v>49</v>
      </c>
      <c r="T4" s="11"/>
    </row>
    <row r="5" spans="1:20" s="6" customFormat="1">
      <c r="A5" s="11"/>
      <c r="B5" s="11"/>
      <c r="C5" s="11"/>
      <c r="D5" s="11"/>
      <c r="E5" s="11"/>
      <c r="F5" s="11"/>
      <c r="G5" s="11"/>
      <c r="H5" s="11"/>
      <c r="I5" s="11"/>
      <c r="J5" s="8" t="s">
        <v>50</v>
      </c>
      <c r="K5" s="8" t="s">
        <v>51</v>
      </c>
      <c r="L5" s="8" t="s">
        <v>52</v>
      </c>
      <c r="M5" s="11"/>
      <c r="N5" s="11"/>
      <c r="O5" s="11"/>
      <c r="P5" s="11"/>
      <c r="Q5" s="11"/>
      <c r="R5" s="11"/>
      <c r="S5" s="11"/>
      <c r="T5" s="11"/>
    </row>
    <row r="6" spans="1:20" s="6" customFormat="1">
      <c r="A6" s="18"/>
      <c r="B6" s="18" t="s">
        <v>53</v>
      </c>
      <c r="C6" s="18" t="s">
        <v>54</v>
      </c>
      <c r="D6" s="18" t="s">
        <v>55</v>
      </c>
      <c r="E6" s="18" t="s">
        <v>56</v>
      </c>
      <c r="F6" s="18" t="s">
        <v>57</v>
      </c>
      <c r="G6" s="18" t="s">
        <v>58</v>
      </c>
      <c r="H6" s="18" t="s">
        <v>59</v>
      </c>
      <c r="I6" s="18" t="s">
        <v>60</v>
      </c>
      <c r="J6" s="19" t="s">
        <v>61</v>
      </c>
      <c r="K6" s="19"/>
      <c r="L6" s="19"/>
      <c r="M6" s="19"/>
      <c r="N6" s="18" t="s">
        <v>62</v>
      </c>
      <c r="O6" s="18" t="s">
        <v>63</v>
      </c>
      <c r="P6" s="19" t="s">
        <v>64</v>
      </c>
      <c r="Q6" s="19"/>
      <c r="R6" s="19" t="s">
        <v>65</v>
      </c>
      <c r="S6" s="19"/>
      <c r="T6" s="18" t="s">
        <v>66</v>
      </c>
    </row>
    <row r="7" spans="1:20">
      <c r="A7" s="5" t="s">
        <v>85</v>
      </c>
      <c r="B7" s="4" t="s">
        <v>159</v>
      </c>
      <c r="C7" s="4"/>
      <c r="D7" s="4">
        <v>1</v>
      </c>
      <c r="E7" s="4">
        <v>45075</v>
      </c>
      <c r="F7" s="4">
        <v>0</v>
      </c>
      <c r="G7" s="4">
        <v>0</v>
      </c>
      <c r="H7" s="4">
        <v>45075</v>
      </c>
      <c r="I7" s="15">
        <f>SUM(H7/186149927*100)</f>
        <v>2.4214352767379814E-2</v>
      </c>
      <c r="J7" s="4">
        <v>45075</v>
      </c>
      <c r="K7" s="4">
        <v>0</v>
      </c>
      <c r="L7" s="4">
        <f>+J7+K7</f>
        <v>45075</v>
      </c>
      <c r="M7" s="15">
        <f>SUM(L7/186195002*100)</f>
        <v>2.4208490838008637E-2</v>
      </c>
      <c r="N7" s="4">
        <v>0</v>
      </c>
      <c r="O7" s="15">
        <f>SUM((H7+N7)/186149927*100)</f>
        <v>2.4214352767379814E-2</v>
      </c>
      <c r="P7" s="4">
        <v>0</v>
      </c>
      <c r="Q7" s="15">
        <v>0</v>
      </c>
      <c r="R7" s="4" t="s">
        <v>71</v>
      </c>
      <c r="S7" s="4" t="s">
        <v>71</v>
      </c>
      <c r="T7" s="4">
        <v>45075</v>
      </c>
    </row>
    <row r="8" spans="1:20">
      <c r="A8" s="5" t="s">
        <v>98</v>
      </c>
      <c r="B8" s="4" t="s">
        <v>160</v>
      </c>
      <c r="C8" s="4"/>
      <c r="D8" s="4">
        <v>0</v>
      </c>
      <c r="E8" s="4">
        <v>0</v>
      </c>
      <c r="F8" s="4">
        <v>0</v>
      </c>
      <c r="G8" s="4">
        <v>0</v>
      </c>
      <c r="H8" s="4">
        <v>0</v>
      </c>
      <c r="I8" s="15">
        <f>SUM(H8/186149927*100)</f>
        <v>0</v>
      </c>
      <c r="J8" s="4">
        <v>0</v>
      </c>
      <c r="K8" s="4">
        <v>0</v>
      </c>
      <c r="L8" s="4">
        <f>+J8+K8</f>
        <v>0</v>
      </c>
      <c r="M8" s="15">
        <f>SUM(L8/186195002*100)</f>
        <v>0</v>
      </c>
      <c r="N8" s="4">
        <v>0</v>
      </c>
      <c r="O8" s="15">
        <f>SUM((H8+N8)/186149927*100)</f>
        <v>0</v>
      </c>
      <c r="P8" s="4">
        <v>0</v>
      </c>
      <c r="Q8" s="15">
        <v>0</v>
      </c>
      <c r="R8" s="4" t="s">
        <v>71</v>
      </c>
      <c r="S8" s="4" t="s">
        <v>71</v>
      </c>
      <c r="T8" s="4">
        <v>0</v>
      </c>
    </row>
    <row r="9" spans="1:20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</row>
    <row r="10" spans="1:20" s="6" customFormat="1">
      <c r="A10" s="11"/>
      <c r="B10" s="11" t="s">
        <v>161</v>
      </c>
      <c r="C10" s="11"/>
      <c r="D10" s="11">
        <f>+D7+D8</f>
        <v>1</v>
      </c>
      <c r="E10" s="11">
        <f>+E7+E8</f>
        <v>45075</v>
      </c>
      <c r="F10" s="11">
        <f>+F7+F8</f>
        <v>0</v>
      </c>
      <c r="G10" s="11">
        <f>+G7+G8</f>
        <v>0</v>
      </c>
      <c r="H10" s="11">
        <f>+H7+H8</f>
        <v>45075</v>
      </c>
      <c r="I10" s="16">
        <f>+I7+I8</f>
        <v>2.4214352767379814E-2</v>
      </c>
      <c r="J10" s="11">
        <f>+J7+J8</f>
        <v>45075</v>
      </c>
      <c r="K10" s="11">
        <f>+K7+K8</f>
        <v>0</v>
      </c>
      <c r="L10" s="11">
        <f>+L7+L8</f>
        <v>45075</v>
      </c>
      <c r="M10" s="16">
        <f>+M7+M8</f>
        <v>2.4208490838008637E-2</v>
      </c>
      <c r="N10" s="11">
        <f>+N7+N8</f>
        <v>0</v>
      </c>
      <c r="O10" s="16">
        <f>+O7+O8</f>
        <v>2.4214352767379814E-2</v>
      </c>
      <c r="P10" s="11">
        <f>+P7+P8</f>
        <v>0</v>
      </c>
      <c r="Q10" s="16">
        <f>+Q7+Q8</f>
        <v>0</v>
      </c>
      <c r="R10" s="11"/>
      <c r="S10" s="11"/>
      <c r="T10" s="11">
        <f>+T7+T8</f>
        <v>45075</v>
      </c>
    </row>
  </sheetData>
  <mergeCells count="7">
    <mergeCell ref="J3:M3"/>
    <mergeCell ref="P3:Q3"/>
    <mergeCell ref="R3:S3"/>
    <mergeCell ref="J4:L4"/>
    <mergeCell ref="J6:M6"/>
    <mergeCell ref="P6:Q6"/>
    <mergeCell ref="R6:S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D4"/>
  <sheetViews>
    <sheetView workbookViewId="0">
      <selection sqref="A1:D4"/>
    </sheetView>
  </sheetViews>
  <sheetFormatPr defaultRowHeight="15"/>
  <cols>
    <col min="1" max="1" width="50.7109375" customWidth="1"/>
    <col min="2" max="3" width="20.7109375" customWidth="1"/>
    <col min="5" max="5" width="20.7109375" customWidth="1"/>
  </cols>
  <sheetData>
    <row r="1" spans="1:4" s="7" customFormat="1" ht="15.75">
      <c r="A1" s="20" t="s">
        <v>162</v>
      </c>
      <c r="B1" s="20"/>
      <c r="C1" s="20"/>
      <c r="D1" s="20"/>
    </row>
    <row r="2" spans="1:4">
      <c r="A2" s="4" t="s">
        <v>163</v>
      </c>
      <c r="B2" s="4" t="s">
        <v>164</v>
      </c>
      <c r="C2" s="4" t="s">
        <v>165</v>
      </c>
      <c r="D2" s="4" t="s">
        <v>166</v>
      </c>
    </row>
    <row r="3" spans="1:4">
      <c r="A3" s="4"/>
      <c r="B3" s="4"/>
      <c r="C3" s="4"/>
      <c r="D3" s="4"/>
    </row>
    <row r="4" spans="1:4" s="6" customFormat="1">
      <c r="A4" s="11" t="s">
        <v>78</v>
      </c>
      <c r="B4" s="11"/>
      <c r="C4" s="11">
        <f>SUM(C2:C3)</f>
        <v>0</v>
      </c>
      <c r="D4" s="11">
        <f>SUM(D2:D3)</f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B2"/>
  <sheetViews>
    <sheetView workbookViewId="0">
      <selection sqref="A1:B2"/>
    </sheetView>
  </sheetViews>
  <sheetFormatPr defaultRowHeight="15"/>
  <cols>
    <col min="1" max="2" width="50.7109375" customWidth="1"/>
  </cols>
  <sheetData>
    <row r="1" spans="1:2" s="7" customFormat="1" ht="15.75">
      <c r="A1" s="21" t="s">
        <v>167</v>
      </c>
      <c r="B1" s="21"/>
    </row>
    <row r="2" spans="1:2">
      <c r="A2" s="4" t="s">
        <v>34</v>
      </c>
      <c r="B2" s="4" t="s">
        <v>165</v>
      </c>
    </row>
  </sheetData>
  <mergeCells count="1">
    <mergeCell ref="A1:B1"/>
  </mergeCells>
  <pageMargins left="1.3888888888888888E-2" right="0.20833333333333334" top="0.83333333333333337" bottom="0.41666666666666669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2</vt:i4>
      </vt:variant>
    </vt:vector>
  </HeadingPairs>
  <TitlesOfParts>
    <vt:vector size="9" baseType="lpstr">
      <vt:lpstr>Declaration</vt:lpstr>
      <vt:lpstr>Table-I Summary Statement</vt:lpstr>
      <vt:lpstr>Table-II Promoter Shareholding</vt:lpstr>
      <vt:lpstr>Table-III Public Shareholding</vt:lpstr>
      <vt:lpstr>Table-IV NP-NP Shareholding</vt:lpstr>
      <vt:lpstr>Table-IIIA Person in Concert</vt:lpstr>
      <vt:lpstr>Table-IIIB Unclaimed Details</vt:lpstr>
      <vt:lpstr>Declaration!Print_Titles</vt:lpstr>
      <vt:lpstr>'Table-IIIB Unclaimed Details'!Print_Titles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srinivas.b</dc:creator>
  <cp:lastModifiedBy>srinivas.b</cp:lastModifiedBy>
  <dcterms:created xsi:type="dcterms:W3CDTF">2016-10-10T05:36:41Z</dcterms:created>
  <dcterms:modified xsi:type="dcterms:W3CDTF">2016-10-10T05:39:21Z</dcterms:modified>
</cp:coreProperties>
</file>