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T41" i="4"/>
  <c r="P41"/>
  <c r="O41"/>
  <c r="N41"/>
  <c r="M41"/>
  <c r="L41"/>
  <c r="K41"/>
  <c r="J41"/>
  <c r="I41"/>
  <c r="H41"/>
  <c r="G41"/>
  <c r="F41"/>
  <c r="E41"/>
  <c r="D41"/>
  <c r="T40"/>
  <c r="P40"/>
  <c r="O40"/>
  <c r="N40"/>
  <c r="M40"/>
  <c r="L40"/>
  <c r="K40"/>
  <c r="J40"/>
  <c r="I40"/>
  <c r="H40"/>
  <c r="G40"/>
  <c r="F40"/>
  <c r="E40"/>
  <c r="D40"/>
  <c r="O39"/>
  <c r="M39"/>
  <c r="L39"/>
  <c r="I39"/>
  <c r="O38"/>
  <c r="M38"/>
  <c r="L38"/>
  <c r="I38"/>
  <c r="O37"/>
  <c r="M37"/>
  <c r="L37"/>
  <c r="I37"/>
  <c r="O36"/>
  <c r="M36"/>
  <c r="L36"/>
  <c r="I36"/>
  <c r="O35"/>
  <c r="M35"/>
  <c r="L35"/>
  <c r="I35"/>
  <c r="O34"/>
  <c r="M34"/>
  <c r="L34"/>
  <c r="I34"/>
  <c r="O33"/>
  <c r="M33"/>
  <c r="L33"/>
  <c r="I33"/>
  <c r="O31"/>
  <c r="M31"/>
  <c r="L31"/>
  <c r="I31"/>
  <c r="O30"/>
  <c r="M30"/>
  <c r="L30"/>
  <c r="I30"/>
  <c r="O29"/>
  <c r="M29"/>
  <c r="L29"/>
  <c r="I29"/>
  <c r="O27"/>
  <c r="M27"/>
  <c r="L27"/>
  <c r="I27"/>
  <c r="O26"/>
  <c r="M26"/>
  <c r="L26"/>
  <c r="I26"/>
  <c r="T24"/>
  <c r="S24"/>
  <c r="R24"/>
  <c r="P24"/>
  <c r="O24"/>
  <c r="N24"/>
  <c r="M24"/>
  <c r="L24"/>
  <c r="K24"/>
  <c r="J24"/>
  <c r="I24"/>
  <c r="H24"/>
  <c r="G24"/>
  <c r="F24"/>
  <c r="E24"/>
  <c r="D24"/>
  <c r="Q23"/>
  <c r="O23"/>
  <c r="M23"/>
  <c r="L23"/>
  <c r="I23"/>
  <c r="O22"/>
  <c r="M22"/>
  <c r="L22"/>
  <c r="I22"/>
  <c r="T21"/>
  <c r="P21"/>
  <c r="O21"/>
  <c r="N21"/>
  <c r="M21"/>
  <c r="L21"/>
  <c r="K21"/>
  <c r="J21"/>
  <c r="I21"/>
  <c r="H21"/>
  <c r="G21"/>
  <c r="F21"/>
  <c r="E21"/>
  <c r="D21"/>
  <c r="O19"/>
  <c r="M19"/>
  <c r="L19"/>
  <c r="I19"/>
  <c r="Q18"/>
  <c r="O18"/>
  <c r="M18"/>
  <c r="L18"/>
  <c r="I18"/>
  <c r="Q17"/>
  <c r="O17"/>
  <c r="M17"/>
  <c r="L17"/>
  <c r="I17"/>
  <c r="O16"/>
  <c r="M16"/>
  <c r="L16"/>
  <c r="I16"/>
  <c r="O15"/>
  <c r="M15"/>
  <c r="L15"/>
  <c r="I15"/>
  <c r="Q14"/>
  <c r="O14"/>
  <c r="M14"/>
  <c r="L14"/>
  <c r="I14"/>
  <c r="Q13"/>
  <c r="O13"/>
  <c r="M13"/>
  <c r="L13"/>
  <c r="I13"/>
  <c r="O12"/>
  <c r="M12"/>
  <c r="L12"/>
  <c r="I12"/>
  <c r="O11"/>
  <c r="M11"/>
  <c r="L11"/>
  <c r="I11"/>
  <c r="O10"/>
  <c r="M10"/>
  <c r="L10"/>
  <c r="I10"/>
  <c r="O9"/>
  <c r="M9"/>
  <c r="L9"/>
  <c r="I9"/>
  <c r="O8"/>
  <c r="M8"/>
  <c r="L8"/>
  <c r="I8"/>
  <c r="T24" i="3"/>
  <c r="S24"/>
  <c r="R24"/>
  <c r="P24"/>
  <c r="O24"/>
  <c r="N24"/>
  <c r="M24"/>
  <c r="L24"/>
  <c r="K24"/>
  <c r="J24"/>
  <c r="I24"/>
  <c r="H24"/>
  <c r="G24"/>
  <c r="F24"/>
  <c r="E24"/>
  <c r="D24"/>
  <c r="T23"/>
  <c r="S23"/>
  <c r="R23"/>
  <c r="P23"/>
  <c r="O23"/>
  <c r="N23"/>
  <c r="M23"/>
  <c r="L23"/>
  <c r="K23"/>
  <c r="J23"/>
  <c r="I23"/>
  <c r="H23"/>
  <c r="G23"/>
  <c r="F23"/>
  <c r="E23"/>
  <c r="D23"/>
  <c r="O21"/>
  <c r="M21"/>
  <c r="L21"/>
  <c r="I21"/>
  <c r="O19"/>
  <c r="M19"/>
  <c r="L19"/>
  <c r="I19"/>
  <c r="O17"/>
  <c r="M17"/>
  <c r="L17"/>
  <c r="I17"/>
  <c r="O16"/>
  <c r="M16"/>
  <c r="L16"/>
  <c r="I16"/>
  <c r="O15"/>
  <c r="M15"/>
  <c r="L15"/>
  <c r="I15"/>
  <c r="T13"/>
  <c r="S13"/>
  <c r="R13"/>
  <c r="P13"/>
  <c r="O13"/>
  <c r="N13"/>
  <c r="M13"/>
  <c r="L13"/>
  <c r="K13"/>
  <c r="J13"/>
  <c r="I13"/>
  <c r="H13"/>
  <c r="G13"/>
  <c r="F13"/>
  <c r="E13"/>
  <c r="D13"/>
  <c r="S12"/>
  <c r="Q12"/>
  <c r="O12"/>
  <c r="M12"/>
  <c r="L12"/>
  <c r="I12"/>
  <c r="O11"/>
  <c r="M11"/>
  <c r="L11"/>
  <c r="I11"/>
  <c r="O10"/>
  <c r="M10"/>
  <c r="L10"/>
  <c r="I10"/>
  <c r="O9"/>
  <c r="M9"/>
  <c r="L9"/>
  <c r="I9"/>
  <c r="O8"/>
  <c r="M8"/>
  <c r="L8"/>
  <c r="I8"/>
  <c r="S15" i="2"/>
  <c r="R15"/>
  <c r="Q15"/>
  <c r="P15"/>
  <c r="O15"/>
  <c r="N15"/>
  <c r="M15"/>
  <c r="L15"/>
  <c r="K15"/>
  <c r="J15"/>
  <c r="I15"/>
  <c r="H15"/>
  <c r="G15"/>
  <c r="F15"/>
  <c r="E15"/>
  <c r="D15"/>
  <c r="C15"/>
  <c r="N13"/>
  <c r="L13"/>
  <c r="H13"/>
  <c r="P12"/>
  <c r="L12"/>
  <c r="P10"/>
  <c r="N10"/>
  <c r="L10"/>
  <c r="H10"/>
  <c r="R9"/>
  <c r="P9"/>
  <c r="N9"/>
  <c r="L9"/>
  <c r="H9"/>
</calcChain>
</file>

<file path=xl/sharedStrings.xml><?xml version="1.0" encoding="utf-8"?>
<sst xmlns="http://schemas.openxmlformats.org/spreadsheetml/2006/main" count="360" uniqueCount="160">
  <si>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</si>
  <si>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</si>
  <si>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</si>
  <si>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</si>
  <si>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</si>
  <si>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</si>
  <si>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</si>
  <si>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31/03/2017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</si>
  <si>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</si>
  <si>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</si>
  <si>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</si>
  <si>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</si>
  <si>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</si>
  <si>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</si>
  <si>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</si>
  <si>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</si>
  <si>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</si>
  <si>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</si>
  <si>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</si>
  <si>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</si>
  <si>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</si>
  <si>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</si>
  <si>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</si>
  <si>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</si>
  <si>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</si>
  <si>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</si>
  <si>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</si>
  <si>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</si>
  <si>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</si>
  <si>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</si>
  <si>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</si>
  <si>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</si>
  <si>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</si>
  <si>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</si>
  <si>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</si>
  <si>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</si>
  <si>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</si>
  <si>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</si>
  <si>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</si>
  <si>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</si>
  <si>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</si>
  <si>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</si>
  <si>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</si>
  <si>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</si>
  <si>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</si>
  <si>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</si>
  <si>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</si>
  <si>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</si>
  <si>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</si>
  <si>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</si>
  <si>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</si>
  <si>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</si>
  <si>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</si>
  <si>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</si>
  <si>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</si>
  <si>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</si>
  <si>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</si>
  <si>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</si>
  <si>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</si>
  <si>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</si>
  <si>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</si>
  <si>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</si>
  <si>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</si>
  <si>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</si>
  <si>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</si>
  <si>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</si>
  <si>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</si>
  <si>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</si>
  <si>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</si>
  <si>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</si>
  <si>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</si>
  <si>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</si>
  <si>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</si>
  <si>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</si>
  <si>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</si>
  <si>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</si>
  <si>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</si>
  <si>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</si>
  <si>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</si>
  <si>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</si>
  <si>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</si>
  <si>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</si>
  <si>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</si>
  <si>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</si>
  <si>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</si>
  <si>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</si>
  <si>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</si>
  <si>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</si>
  <si>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</si>
  <si>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</si>
  <si>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</si>
  <si>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</si>
  <si>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</si>
  <si>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</si>
  <si>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</si>
  <si>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</si>
  <si>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</si>
  <si>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</si>
  <si>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</si>
  <si>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</si>
  <si>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</si>
  <si>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</si>
  <si>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</si>
  <si>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</si>
  <si>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</si>
  <si>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</si>
  <si>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</si>
  <si>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</si>
  <si>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</si>
  <si>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</si>
  <si>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</si>
  <si>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</si>
  <si>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</si>
  <si>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</si>
  <si>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</si>
  <si>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 xml:space="preserve">UTILICO EMERGING MARKETS (MAURITIUS)                                                                                                                  </t>
  </si>
  <si>
    <t xml:space="preserve">AABCU3664Q                    </t>
  </si>
  <si>
    <t xml:space="preserve">FIDELITY FUNDS - ASIAN SMALLER COMPANIES POOL                                                                                                         </t>
  </si>
  <si>
    <t xml:space="preserve">AACCF3258J                    </t>
  </si>
  <si>
    <t>(f)</t>
  </si>
  <si>
    <t>(g)</t>
  </si>
  <si>
    <t>Insurance Companies</t>
  </si>
  <si>
    <t xml:space="preserve">GENERAL INSURANCE CORPORATION OF INDIA                                                                                                                </t>
  </si>
  <si>
    <t xml:space="preserve">AAACG0615N                    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</si>
  <si>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</si>
  <si>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</si>
  <si>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</si>
  <si>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</si>
  <si>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</si>
  <si>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</si>
  <si>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</si>
  <si>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</si>
  <si>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</si>
  <si>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</si>
  <si>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</si>
  <si>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</si>
  <si>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</si>
  <si>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</si>
  <si>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</si>
  <si>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</si>
  <si>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</si>
  <si>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</si>
  <si>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</si>
  <si>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</si>
  <si>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COMPANY SECRETARY                                 </t>
  </si>
  <si>
    <t xml:space="preserve">NON RESIDENT INDIAN NON REPATRIABLE               </t>
  </si>
  <si>
    <t xml:space="preserve">BODIES CORPORATES                                 </t>
  </si>
  <si>
    <t xml:space="preserve">DIRECTORS AND RELATIVES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</si>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</sst>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22" sqref="B22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2" t="s">
        <v>0</v>
      </c>
      <c r="B1" s="2"/>
      <c r="C1" s="2"/>
      <c r="D1" s="2"/>
    </row>
    <row r="3" spans="1:4">
      <c r="A3" s="3" t="s">
        <v>1</v>
      </c>
      <c r="B3" t="s">
        <v>2</v>
      </c>
    </row>
    <row r="4" spans="1:4">
      <c r="A4" s="3" t="s">
        <v>3</v>
      </c>
      <c r="B4" t="s">
        <v>4</v>
      </c>
    </row>
    <row r="5" spans="1:4">
      <c r="A5" s="3" t="s">
        <v>5</v>
      </c>
      <c r="B5" t="s">
        <v>6</v>
      </c>
    </row>
    <row r="6" spans="1:4">
      <c r="B6" t="s">
        <v>7</v>
      </c>
    </row>
    <row r="7" spans="1:4">
      <c r="B7" t="s">
        <v>8</v>
      </c>
    </row>
    <row r="8" spans="1:4">
      <c r="A8" s="3" t="s">
        <v>9</v>
      </c>
      <c r="B8" t="s">
        <v>10</v>
      </c>
    </row>
    <row r="9" spans="1:4">
      <c r="A9" s="4"/>
      <c r="B9" s="4" t="s">
        <v>11</v>
      </c>
      <c r="C9" s="4" t="s">
        <v>12</v>
      </c>
      <c r="D9" s="4" t="s">
        <v>13</v>
      </c>
    </row>
    <row r="10" spans="1:4">
      <c r="A10" s="5" t="s">
        <v>14</v>
      </c>
      <c r="B10" s="4" t="s">
        <v>15</v>
      </c>
      <c r="C10" s="4"/>
      <c r="D10" s="4"/>
    </row>
    <row r="11" spans="1:4">
      <c r="A11" s="5" t="s">
        <v>16</v>
      </c>
      <c r="B11" s="4" t="s">
        <v>17</v>
      </c>
      <c r="C11" s="4"/>
      <c r="D11" s="4"/>
    </row>
    <row r="12" spans="1:4">
      <c r="A12" s="5" t="s">
        <v>18</v>
      </c>
      <c r="B12" s="4" t="s">
        <v>19</v>
      </c>
      <c r="C12" s="4"/>
      <c r="D12" s="4"/>
    </row>
    <row r="13" spans="1:4">
      <c r="A13" s="5" t="s">
        <v>20</v>
      </c>
      <c r="B13" s="4" t="s">
        <v>21</v>
      </c>
      <c r="C13" s="4"/>
      <c r="D13" s="4"/>
    </row>
    <row r="14" spans="1:4">
      <c r="A14" s="5" t="s">
        <v>22</v>
      </c>
      <c r="B14" s="4" t="s">
        <v>23</v>
      </c>
      <c r="C14" s="4"/>
      <c r="D14" s="4"/>
    </row>
    <row r="17" spans="1:2">
      <c r="B17" t="s">
        <v>24</v>
      </c>
    </row>
    <row r="18" spans="1:2">
      <c r="B18" t="s">
        <v>25</v>
      </c>
    </row>
    <row r="19" spans="1:2">
      <c r="B19" t="s">
        <v>26</v>
      </c>
    </row>
    <row r="20" spans="1:2">
      <c r="B20" t="s">
        <v>27</v>
      </c>
    </row>
    <row r="21" spans="1:2">
      <c r="B21" t="s">
        <v>28</v>
      </c>
    </row>
    <row r="24" spans="1:2">
      <c r="A24" s="3" t="s">
        <v>29</v>
      </c>
      <c r="B24" t="s">
        <v>30</v>
      </c>
    </row>
    <row r="25" spans="1:2" s="6" customFormat="1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G18" sqref="G18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>
      <c r="A1" s="1"/>
      <c r="B1" s="1"/>
      <c r="C1" s="1"/>
      <c r="D1" s="1"/>
    </row>
    <row r="2" spans="1:19" s="7" customFormat="1" ht="15.75">
      <c r="A2" s="7" t="s">
        <v>32</v>
      </c>
    </row>
    <row r="4" spans="1:19" s="6" customFormat="1" ht="75" customHeight="1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SUM(G9/186149927*100)</f>
        <v>26.37390612567901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SUM((G9+M9)/186149927*100)</f>
        <v>26.37390612567901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>
      <c r="A10" s="4" t="s">
        <v>69</v>
      </c>
      <c r="B10" s="4" t="s">
        <v>70</v>
      </c>
      <c r="C10" s="4">
        <v>82973</v>
      </c>
      <c r="D10" s="4">
        <v>137054920</v>
      </c>
      <c r="E10" s="4">
        <v>0</v>
      </c>
      <c r="F10" s="4">
        <v>0</v>
      </c>
      <c r="G10" s="4">
        <v>137054920</v>
      </c>
      <c r="H10" s="15">
        <f>SUM(G10/186149927*100)</f>
        <v>73.626093874321</v>
      </c>
      <c r="I10" s="4">
        <v>137054920</v>
      </c>
      <c r="J10" s="4">
        <v>0</v>
      </c>
      <c r="K10" s="4">
        <v>137054920</v>
      </c>
      <c r="L10" s="15">
        <f>SUM(K10/186195002*100)</f>
        <v>73.608270108131052</v>
      </c>
      <c r="M10" s="4">
        <v>0</v>
      </c>
      <c r="N10" s="15">
        <f>SUM((G10+M10)/186149927*100)</f>
        <v>73.626093874321</v>
      </c>
      <c r="O10" s="4">
        <v>0</v>
      </c>
      <c r="P10" s="15">
        <f>SUM(O10/137054920*100)</f>
        <v>0</v>
      </c>
      <c r="Q10" s="4" t="s">
        <v>71</v>
      </c>
      <c r="R10" s="4" t="s">
        <v>71</v>
      </c>
      <c r="S10" s="4">
        <v>136515412</v>
      </c>
    </row>
    <row r="11" spans="1:19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 t="s">
        <v>74</v>
      </c>
      <c r="B12" s="4" t="s">
        <v>75</v>
      </c>
      <c r="C12" s="4">
        <v>1</v>
      </c>
      <c r="D12" s="4">
        <v>45075</v>
      </c>
      <c r="E12" s="4">
        <v>0</v>
      </c>
      <c r="F12" s="4">
        <v>0</v>
      </c>
      <c r="G12" s="4">
        <v>45075</v>
      </c>
      <c r="H12" s="4" t="s">
        <v>71</v>
      </c>
      <c r="I12" s="4">
        <v>45075</v>
      </c>
      <c r="J12" s="4">
        <v>0</v>
      </c>
      <c r="K12" s="4">
        <v>45075</v>
      </c>
      <c r="L12" s="15">
        <f>SUM(K12/186195002*100)</f>
        <v>2.4208490838008637E-2</v>
      </c>
      <c r="M12" s="4">
        <v>0</v>
      </c>
      <c r="N12" s="4" t="s">
        <v>71</v>
      </c>
      <c r="O12" s="4">
        <v>0</v>
      </c>
      <c r="P12" s="15">
        <f>SUM(O12/45075*100)</f>
        <v>0</v>
      </c>
      <c r="Q12" s="4" t="s">
        <v>71</v>
      </c>
      <c r="R12" s="4" t="s">
        <v>71</v>
      </c>
      <c r="S12" s="4">
        <v>45075</v>
      </c>
    </row>
    <row r="13" spans="1:19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SUM(G13/186149927*100)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SUM((G13+M13)/186149927*100)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>
      <c r="A15" s="11"/>
      <c r="B15" s="11" t="s">
        <v>78</v>
      </c>
      <c r="C15" s="11">
        <f>SUM(C9:C13)</f>
        <v>82975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100.00000000000001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100.00000000000001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185655494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topLeftCell="A4" workbookViewId="0">
      <selection activeCell="A3" sqref="A3:T24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79</v>
      </c>
    </row>
    <row r="3" spans="1:20" s="6" customFormat="1" ht="1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SUM(H9/186149927*100)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SUM((H9+N9)/186149927*100)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SUM(H11/186149927*100)</f>
        <v>26.37390612567901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SUM((H11+N11)/186149927*100)</f>
        <v>26.37390612567901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SUM(H12/186149927*100)</f>
        <v>26.37390612567901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SUM((H12+N12)/186149927*100)</f>
        <v>26.37390612567901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26.37390612567901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26.37390612567901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SUM(H15/186149927*100)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SUM((H15+N15)/186149927*100)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SUM(H16/186149927*100)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SUM((H16+N16)/186149927*100)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SUM(H17/186149927*100)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SUM((H17+N17)/186149927*100)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SUM(H21/186149927*100)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SUM((H21+N21)/186149927*100)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26.37390612567901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26.37390612567901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1"/>
  <sheetViews>
    <sheetView topLeftCell="A19" workbookViewId="0">
      <selection activeCell="A3" sqref="A3:T41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108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110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 t="s">
        <v>89</v>
      </c>
      <c r="B9" s="4" t="s">
        <v>111</v>
      </c>
      <c r="C9" s="4"/>
      <c r="D9" s="4">
        <v>1</v>
      </c>
      <c r="E9" s="4">
        <v>1000</v>
      </c>
      <c r="F9" s="4">
        <v>0</v>
      </c>
      <c r="G9" s="4">
        <v>0</v>
      </c>
      <c r="H9" s="4">
        <v>1000</v>
      </c>
      <c r="I9" s="15">
        <f>SUM(H9/186149927*100)</f>
        <v>5.372013925098128E-4</v>
      </c>
      <c r="J9" s="4">
        <v>1000</v>
      </c>
      <c r="K9" s="4">
        <v>0</v>
      </c>
      <c r="L9" s="4">
        <f>+J9+K9</f>
        <v>1000</v>
      </c>
      <c r="M9" s="15">
        <f>SUM(L9/186195002*100)</f>
        <v>5.3707134415992535E-4</v>
      </c>
      <c r="N9" s="4">
        <v>0</v>
      </c>
      <c r="O9" s="15">
        <f>SUM((H9+N9)/186149927*100)</f>
        <v>5.372013925098128E-4</v>
      </c>
      <c r="P9" s="4">
        <v>0</v>
      </c>
      <c r="Q9" s="15">
        <v>0</v>
      </c>
      <c r="R9" s="4" t="s">
        <v>71</v>
      </c>
      <c r="S9" s="4" t="s">
        <v>71</v>
      </c>
      <c r="T9" s="4">
        <v>1000</v>
      </c>
    </row>
    <row r="10" spans="1:20">
      <c r="A10" s="4" t="s">
        <v>91</v>
      </c>
      <c r="B10" s="4" t="s">
        <v>112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 t="s">
        <v>71</v>
      </c>
      <c r="S10" s="4" t="s">
        <v>71</v>
      </c>
      <c r="T10" s="4">
        <v>0</v>
      </c>
    </row>
    <row r="11" spans="1:20">
      <c r="A11" s="4" t="s">
        <v>93</v>
      </c>
      <c r="B11" s="4" t="s">
        <v>113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SUM(H11/186149927*100)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SUM((H11+N11)/186149927*100)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>
      <c r="A12" s="4" t="s">
        <v>104</v>
      </c>
      <c r="B12" s="4" t="s">
        <v>114</v>
      </c>
      <c r="C12" s="4"/>
      <c r="D12" s="4">
        <v>4</v>
      </c>
      <c r="E12" s="4">
        <v>8060574</v>
      </c>
      <c r="F12" s="4">
        <v>0</v>
      </c>
      <c r="G12" s="4">
        <v>0</v>
      </c>
      <c r="H12" s="4">
        <v>8060574</v>
      </c>
      <c r="I12" s="15">
        <f>SUM(H12/186149927*100)</f>
        <v>4.3301515772283921</v>
      </c>
      <c r="J12" s="4">
        <v>8060574</v>
      </c>
      <c r="K12" s="4">
        <v>0</v>
      </c>
      <c r="L12" s="4">
        <f>+J12+K12</f>
        <v>8060574</v>
      </c>
      <c r="M12" s="15">
        <f>SUM(L12/186195002*100)</f>
        <v>4.3291033128805463</v>
      </c>
      <c r="N12" s="4">
        <v>0</v>
      </c>
      <c r="O12" s="15">
        <f>SUM((H12+N12)/186149927*100)</f>
        <v>4.3301515772283921</v>
      </c>
      <c r="P12" s="4">
        <v>0</v>
      </c>
      <c r="Q12" s="15">
        <v>0</v>
      </c>
      <c r="R12" s="4" t="s">
        <v>71</v>
      </c>
      <c r="S12" s="4" t="s">
        <v>71</v>
      </c>
      <c r="T12" s="4">
        <v>8060574</v>
      </c>
    </row>
    <row r="13" spans="1:20">
      <c r="A13" s="4"/>
      <c r="B13" s="4" t="s">
        <v>115</v>
      </c>
      <c r="C13" s="4" t="s">
        <v>116</v>
      </c>
      <c r="D13" s="4">
        <v>1</v>
      </c>
      <c r="E13" s="4">
        <v>4543691</v>
      </c>
      <c r="F13" s="4">
        <v>0</v>
      </c>
      <c r="G13" s="4">
        <v>0</v>
      </c>
      <c r="H13" s="4">
        <v>4543691</v>
      </c>
      <c r="I13" s="15">
        <f>SUM(H13/186149927*100)</f>
        <v>2.4408771323343039</v>
      </c>
      <c r="J13" s="4">
        <v>4543691</v>
      </c>
      <c r="K13" s="4">
        <v>0</v>
      </c>
      <c r="L13" s="4">
        <f>+J13+K13</f>
        <v>4543691</v>
      </c>
      <c r="M13" s="15">
        <f>SUM(L13/186195002*100)</f>
        <v>2.4402862328173556</v>
      </c>
      <c r="N13" s="4">
        <v>0</v>
      </c>
      <c r="O13" s="15">
        <f>SUM((H13+N13)/186149927*100)</f>
        <v>2.4408771323343039</v>
      </c>
      <c r="P13" s="4">
        <v>0</v>
      </c>
      <c r="Q13" s="15">
        <f>SUM(P13/H13*100)</f>
        <v>0</v>
      </c>
      <c r="R13" s="4" t="s">
        <v>71</v>
      </c>
      <c r="S13" s="4" t="s">
        <v>71</v>
      </c>
      <c r="T13" s="4">
        <v>4543691</v>
      </c>
    </row>
    <row r="14" spans="1:20">
      <c r="A14" s="4"/>
      <c r="B14" s="4" t="s">
        <v>117</v>
      </c>
      <c r="C14" s="4" t="s">
        <v>118</v>
      </c>
      <c r="D14" s="4">
        <v>1</v>
      </c>
      <c r="E14" s="4">
        <v>3456283</v>
      </c>
      <c r="F14" s="4">
        <v>0</v>
      </c>
      <c r="G14" s="4">
        <v>0</v>
      </c>
      <c r="H14" s="4">
        <v>3456283</v>
      </c>
      <c r="I14" s="15">
        <f>SUM(H14/186149927*100)</f>
        <v>1.8567200405079933</v>
      </c>
      <c r="J14" s="4">
        <v>3456283</v>
      </c>
      <c r="K14" s="4">
        <v>0</v>
      </c>
      <c r="L14" s="4">
        <f>+J14+K14</f>
        <v>3456283</v>
      </c>
      <c r="M14" s="15">
        <f>SUM(L14/186195002*100)</f>
        <v>1.8562705566070994</v>
      </c>
      <c r="N14" s="4">
        <v>0</v>
      </c>
      <c r="O14" s="15">
        <f>SUM((H14+N14)/186149927*100)</f>
        <v>1.8567200405079933</v>
      </c>
      <c r="P14" s="4">
        <v>0</v>
      </c>
      <c r="Q14" s="15">
        <f>SUM(P14/H14*100)</f>
        <v>0</v>
      </c>
      <c r="R14" s="4" t="s">
        <v>71</v>
      </c>
      <c r="S14" s="4" t="s">
        <v>71</v>
      </c>
      <c r="T14" s="4">
        <v>3456283</v>
      </c>
    </row>
    <row r="15" spans="1:20">
      <c r="A15" s="4" t="s">
        <v>119</v>
      </c>
      <c r="B15" s="4" t="s">
        <v>92</v>
      </c>
      <c r="C15" s="4"/>
      <c r="D15" s="4">
        <v>4</v>
      </c>
      <c r="E15" s="4">
        <v>284320</v>
      </c>
      <c r="F15" s="4">
        <v>0</v>
      </c>
      <c r="G15" s="4">
        <v>0</v>
      </c>
      <c r="H15" s="4">
        <v>284320</v>
      </c>
      <c r="I15" s="15">
        <f>SUM(H15/186149927*100)</f>
        <v>0.15273709991838999</v>
      </c>
      <c r="J15" s="4">
        <v>284320</v>
      </c>
      <c r="K15" s="4">
        <v>0</v>
      </c>
      <c r="L15" s="4">
        <f>+J15+K15</f>
        <v>284320</v>
      </c>
      <c r="M15" s="15">
        <f>SUM(L15/186195002*100)</f>
        <v>0.15270012457154999</v>
      </c>
      <c r="N15" s="4">
        <v>0</v>
      </c>
      <c r="O15" s="15">
        <f>SUM((H15+N15)/186149927*100)</f>
        <v>0.15273709991838999</v>
      </c>
      <c r="P15" s="4">
        <v>0</v>
      </c>
      <c r="Q15" s="15">
        <v>0</v>
      </c>
      <c r="R15" s="4" t="s">
        <v>71</v>
      </c>
      <c r="S15" s="4" t="s">
        <v>71</v>
      </c>
      <c r="T15" s="4">
        <v>284320</v>
      </c>
    </row>
    <row r="16" spans="1:20">
      <c r="A16" s="4" t="s">
        <v>120</v>
      </c>
      <c r="B16" s="4" t="s">
        <v>121</v>
      </c>
      <c r="C16" s="4"/>
      <c r="D16" s="4">
        <v>3</v>
      </c>
      <c r="E16" s="4">
        <v>7828472</v>
      </c>
      <c r="F16" s="4">
        <v>0</v>
      </c>
      <c r="G16" s="4">
        <v>0</v>
      </c>
      <c r="H16" s="4">
        <v>7828472</v>
      </c>
      <c r="I16" s="15">
        <f>SUM(H16/186149927*100)</f>
        <v>4.2054660596240794</v>
      </c>
      <c r="J16" s="4">
        <v>7828472</v>
      </c>
      <c r="K16" s="4">
        <v>0</v>
      </c>
      <c r="L16" s="4">
        <f>+J16+K16</f>
        <v>7828472</v>
      </c>
      <c r="M16" s="15">
        <f>SUM(L16/186195002*100)</f>
        <v>4.2044479797583394</v>
      </c>
      <c r="N16" s="4">
        <v>0</v>
      </c>
      <c r="O16" s="15">
        <f>SUM((H16+N16)/186149927*100)</f>
        <v>4.2054660596240794</v>
      </c>
      <c r="P16" s="4">
        <v>0</v>
      </c>
      <c r="Q16" s="15">
        <v>0</v>
      </c>
      <c r="R16" s="4" t="s">
        <v>71</v>
      </c>
      <c r="S16" s="4" t="s">
        <v>71</v>
      </c>
      <c r="T16" s="4">
        <v>7828472</v>
      </c>
    </row>
    <row r="17" spans="1:20">
      <c r="A17" s="4"/>
      <c r="B17" s="4" t="s">
        <v>122</v>
      </c>
      <c r="C17" s="4" t="s">
        <v>123</v>
      </c>
      <c r="D17" s="4">
        <v>1</v>
      </c>
      <c r="E17" s="4">
        <v>2000000</v>
      </c>
      <c r="F17" s="4">
        <v>0</v>
      </c>
      <c r="G17" s="4">
        <v>0</v>
      </c>
      <c r="H17" s="4">
        <v>2000000</v>
      </c>
      <c r="I17" s="15">
        <f>SUM(H17/186149927*100)</f>
        <v>1.0744027850196256</v>
      </c>
      <c r="J17" s="4">
        <v>2000000</v>
      </c>
      <c r="K17" s="4">
        <v>0</v>
      </c>
      <c r="L17" s="4">
        <f>+J17+K17</f>
        <v>2000000</v>
      </c>
      <c r="M17" s="15">
        <f>SUM(L17/186195002*100)</f>
        <v>1.0741426883198508</v>
      </c>
      <c r="N17" s="4">
        <v>0</v>
      </c>
      <c r="O17" s="15">
        <f>SUM((H17+N17)/186149927*100)</f>
        <v>1.0744027850196256</v>
      </c>
      <c r="P17" s="4">
        <v>0</v>
      </c>
      <c r="Q17" s="15">
        <f>SUM(P17/H17*100)</f>
        <v>0</v>
      </c>
      <c r="R17" s="4" t="s">
        <v>71</v>
      </c>
      <c r="S17" s="4" t="s">
        <v>71</v>
      </c>
      <c r="T17" s="4">
        <v>2000000</v>
      </c>
    </row>
    <row r="18" spans="1:20">
      <c r="A18" s="4"/>
      <c r="B18" s="4" t="s">
        <v>124</v>
      </c>
      <c r="C18" s="4" t="s">
        <v>125</v>
      </c>
      <c r="D18" s="4">
        <v>1</v>
      </c>
      <c r="E18" s="4">
        <v>4507872</v>
      </c>
      <c r="F18" s="4">
        <v>0</v>
      </c>
      <c r="G18" s="4">
        <v>0</v>
      </c>
      <c r="H18" s="4">
        <v>4507872</v>
      </c>
      <c r="I18" s="15">
        <f>SUM(H18/186149927*100)</f>
        <v>2.4216351156559948</v>
      </c>
      <c r="J18" s="4">
        <v>4507872</v>
      </c>
      <c r="K18" s="4">
        <v>0</v>
      </c>
      <c r="L18" s="4">
        <f>+J18+K18</f>
        <v>4507872</v>
      </c>
      <c r="M18" s="15">
        <f>SUM(L18/186195002*100)</f>
        <v>2.4210488743408911</v>
      </c>
      <c r="N18" s="4">
        <v>0</v>
      </c>
      <c r="O18" s="15">
        <f>SUM((H18+N18)/186149927*100)</f>
        <v>2.4216351156559948</v>
      </c>
      <c r="P18" s="4">
        <v>0</v>
      </c>
      <c r="Q18" s="15">
        <f>SUM(P18/H18*100)</f>
        <v>0</v>
      </c>
      <c r="R18" s="4" t="s">
        <v>71</v>
      </c>
      <c r="S18" s="4" t="s">
        <v>71</v>
      </c>
      <c r="T18" s="4">
        <v>4507872</v>
      </c>
    </row>
    <row r="19" spans="1:20">
      <c r="A19" s="4" t="s">
        <v>126</v>
      </c>
      <c r="B19" s="4" t="s">
        <v>127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 t="s">
        <v>71</v>
      </c>
      <c r="S19" s="4" t="s">
        <v>71</v>
      </c>
      <c r="T19" s="4">
        <v>0</v>
      </c>
    </row>
    <row r="20" spans="1:20">
      <c r="A20" s="4" t="s">
        <v>128</v>
      </c>
      <c r="B20" s="4" t="s">
        <v>94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6" customFormat="1">
      <c r="A21" s="11"/>
      <c r="B21" s="11" t="s">
        <v>129</v>
      </c>
      <c r="C21" s="11"/>
      <c r="D21" s="11">
        <f>+D8+D9+D10+D11+D12+D15+D16+D19</f>
        <v>12</v>
      </c>
      <c r="E21" s="11">
        <f>+E8+E9+E10+E11+E12+E15+E16+E19</f>
        <v>16174366</v>
      </c>
      <c r="F21" s="11">
        <f>+F8+F9+F10+F11+F12+F15+F16+F19</f>
        <v>0</v>
      </c>
      <c r="G21" s="11">
        <f>+G8+G9+G10+G11+G12+G15+G16+G19</f>
        <v>0</v>
      </c>
      <c r="H21" s="11">
        <f>+H8+H9+H10+H11+H12+H15+H16+H19</f>
        <v>16174366</v>
      </c>
      <c r="I21" s="16">
        <f>+I8+I9+I10+I11+I12+I15+I16+I19</f>
        <v>8.6888919381633727</v>
      </c>
      <c r="J21" s="11">
        <f>+J8+J9+J10+J11+J12+J15+J16+J19</f>
        <v>16174366</v>
      </c>
      <c r="K21" s="11">
        <f>+K8+K9+K10+K11+K12+K15+K16+K19</f>
        <v>0</v>
      </c>
      <c r="L21" s="11">
        <f>+L8+L9+L10+L11+L12+L15+L16+L19</f>
        <v>16174366</v>
      </c>
      <c r="M21" s="16">
        <f>+M8+M9+M10+M11+M12+M15+M16+M19</f>
        <v>8.6867884885545958</v>
      </c>
      <c r="N21" s="11">
        <f>+N8+N9+N10+N11+N12+N15+N16+N19</f>
        <v>0</v>
      </c>
      <c r="O21" s="16">
        <f>+O8+O9+O10+O11+O12+O15+O16+O19</f>
        <v>8.6888919381633727</v>
      </c>
      <c r="P21" s="11">
        <f>+P8+P9+P10+P11+P12+P15+P16+P19</f>
        <v>0</v>
      </c>
      <c r="Q21" s="16">
        <v>0</v>
      </c>
      <c r="R21" s="11" t="s">
        <v>71</v>
      </c>
      <c r="S21" s="11" t="s">
        <v>71</v>
      </c>
      <c r="T21" s="11">
        <f>+T8+T9+T10+T11+T12+T15+T16+T19</f>
        <v>16174366</v>
      </c>
    </row>
    <row r="22" spans="1:20">
      <c r="A22" s="5" t="s">
        <v>98</v>
      </c>
      <c r="B22" s="4" t="s">
        <v>130</v>
      </c>
      <c r="C22" s="4"/>
      <c r="D22" s="4">
        <v>1</v>
      </c>
      <c r="E22" s="4">
        <v>10000000</v>
      </c>
      <c r="F22" s="4">
        <v>0</v>
      </c>
      <c r="G22" s="4">
        <v>0</v>
      </c>
      <c r="H22" s="4">
        <v>10000000</v>
      </c>
      <c r="I22" s="15">
        <f>SUM(H22/186149927*100)</f>
        <v>5.3720139250981278</v>
      </c>
      <c r="J22" s="4">
        <v>10000000</v>
      </c>
      <c r="K22" s="4">
        <v>0</v>
      </c>
      <c r="L22" s="4">
        <f>+J22+K22</f>
        <v>10000000</v>
      </c>
      <c r="M22" s="15">
        <f>SUM(L22/186195002*100)</f>
        <v>5.3707134415992543</v>
      </c>
      <c r="N22" s="4">
        <v>0</v>
      </c>
      <c r="O22" s="15">
        <f>SUM((H22+N22)/186149927*100)</f>
        <v>5.3720139250981278</v>
      </c>
      <c r="P22" s="4">
        <v>0</v>
      </c>
      <c r="Q22" s="15">
        <v>0</v>
      </c>
      <c r="R22" s="4" t="s">
        <v>71</v>
      </c>
      <c r="S22" s="4" t="s">
        <v>71</v>
      </c>
      <c r="T22" s="4">
        <v>10000000</v>
      </c>
    </row>
    <row r="23" spans="1:20">
      <c r="A23" s="4"/>
      <c r="B23" s="4" t="s">
        <v>131</v>
      </c>
      <c r="C23" s="4" t="s">
        <v>132</v>
      </c>
      <c r="D23" s="4">
        <v>1</v>
      </c>
      <c r="E23" s="4">
        <v>10000000</v>
      </c>
      <c r="F23" s="4">
        <v>0</v>
      </c>
      <c r="G23" s="4">
        <v>0</v>
      </c>
      <c r="H23" s="4">
        <v>10000000</v>
      </c>
      <c r="I23" s="15">
        <f>SUM(H23/186149927*100)</f>
        <v>5.3720139250981278</v>
      </c>
      <c r="J23" s="4">
        <v>10000000</v>
      </c>
      <c r="K23" s="4">
        <v>0</v>
      </c>
      <c r="L23" s="4">
        <f>+J23+K23</f>
        <v>10000000</v>
      </c>
      <c r="M23" s="15">
        <f>SUM(L23/186195002*100)</f>
        <v>5.3707134415992543</v>
      </c>
      <c r="N23" s="4">
        <v>0</v>
      </c>
      <c r="O23" s="15">
        <f>SUM((H23+N23)/186149927*100)</f>
        <v>5.3720139250981278</v>
      </c>
      <c r="P23" s="4">
        <v>0</v>
      </c>
      <c r="Q23" s="15">
        <f>SUM(P23/H23*100)</f>
        <v>0</v>
      </c>
      <c r="R23" s="4" t="s">
        <v>71</v>
      </c>
      <c r="S23" s="4" t="s">
        <v>71</v>
      </c>
      <c r="T23" s="4">
        <v>10000000</v>
      </c>
    </row>
    <row r="24" spans="1:20" s="6" customFormat="1">
      <c r="A24" s="11"/>
      <c r="B24" s="11" t="s">
        <v>133</v>
      </c>
      <c r="C24" s="11"/>
      <c r="D24" s="11">
        <f>+D22</f>
        <v>1</v>
      </c>
      <c r="E24" s="11">
        <f>+E22</f>
        <v>10000000</v>
      </c>
      <c r="F24" s="11">
        <f>+F22</f>
        <v>0</v>
      </c>
      <c r="G24" s="11">
        <f>+G22</f>
        <v>0</v>
      </c>
      <c r="H24" s="11">
        <f>+H22</f>
        <v>10000000</v>
      </c>
      <c r="I24" s="16">
        <f>+I22</f>
        <v>5.3720139250981278</v>
      </c>
      <c r="J24" s="11">
        <f>+J22</f>
        <v>10000000</v>
      </c>
      <c r="K24" s="11">
        <f>+K22</f>
        <v>0</v>
      </c>
      <c r="L24" s="11">
        <f>+L22</f>
        <v>10000000</v>
      </c>
      <c r="M24" s="16">
        <f>+M22</f>
        <v>5.3707134415992543</v>
      </c>
      <c r="N24" s="11">
        <f>+N22</f>
        <v>0</v>
      </c>
      <c r="O24" s="16">
        <f>+O22</f>
        <v>5.3720139250981278</v>
      </c>
      <c r="P24" s="11">
        <f>+P22</f>
        <v>0</v>
      </c>
      <c r="Q24" s="16">
        <v>0</v>
      </c>
      <c r="R24" s="11" t="str">
        <f>+R22</f>
        <v>NA</v>
      </c>
      <c r="S24" s="11" t="str">
        <f>+S22</f>
        <v>NA</v>
      </c>
      <c r="T24" s="11">
        <f>+T22</f>
        <v>10000000</v>
      </c>
    </row>
    <row r="25" spans="1:20">
      <c r="A25" s="5" t="s">
        <v>134</v>
      </c>
      <c r="B25" s="4" t="s">
        <v>135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5" t="s">
        <v>87</v>
      </c>
      <c r="B26" s="4" t="s">
        <v>136</v>
      </c>
      <c r="C26" s="4"/>
      <c r="D26" s="4">
        <v>80698</v>
      </c>
      <c r="E26" s="4">
        <v>50045054</v>
      </c>
      <c r="F26" s="4">
        <v>0</v>
      </c>
      <c r="G26" s="4">
        <v>0</v>
      </c>
      <c r="H26" s="4">
        <v>50045054</v>
      </c>
      <c r="I26" s="15">
        <f>SUM(H26/186149927*100)</f>
        <v>26.884272697028777</v>
      </c>
      <c r="J26" s="4">
        <v>50045054</v>
      </c>
      <c r="K26" s="4">
        <v>0</v>
      </c>
      <c r="L26" s="4">
        <f>+J26+K26</f>
        <v>50045054</v>
      </c>
      <c r="M26" s="15">
        <f>SUM(L26/186195002*100)</f>
        <v>26.877764420336053</v>
      </c>
      <c r="N26" s="4">
        <v>0</v>
      </c>
      <c r="O26" s="15">
        <f>SUM((H26+N26)/186149927*100)</f>
        <v>26.884272697028777</v>
      </c>
      <c r="P26" s="4">
        <v>0</v>
      </c>
      <c r="Q26" s="15">
        <v>0</v>
      </c>
      <c r="R26" s="4" t="s">
        <v>71</v>
      </c>
      <c r="S26" s="4" t="s">
        <v>71</v>
      </c>
      <c r="T26" s="4">
        <v>49515346</v>
      </c>
    </row>
    <row r="27" spans="1:20">
      <c r="A27" s="4"/>
      <c r="B27" s="4" t="s">
        <v>137</v>
      </c>
      <c r="C27" s="4"/>
      <c r="D27" s="4">
        <v>443</v>
      </c>
      <c r="E27" s="4">
        <v>34190674</v>
      </c>
      <c r="F27" s="4">
        <v>0</v>
      </c>
      <c r="G27" s="4">
        <v>0</v>
      </c>
      <c r="H27" s="4">
        <v>34190674</v>
      </c>
      <c r="I27" s="15">
        <f>SUM(H27/186149927*100)</f>
        <v>18.367277683649053</v>
      </c>
      <c r="J27" s="4">
        <v>34190674</v>
      </c>
      <c r="K27" s="4">
        <v>0</v>
      </c>
      <c r="L27" s="4">
        <f>+J27+K27</f>
        <v>34190674</v>
      </c>
      <c r="M27" s="15">
        <f>SUM(L27/186195002*100)</f>
        <v>18.362831242913813</v>
      </c>
      <c r="N27" s="4">
        <v>0</v>
      </c>
      <c r="O27" s="15">
        <f>SUM((H27+N27)/186149927*100)</f>
        <v>18.367277683649053</v>
      </c>
      <c r="P27" s="4">
        <v>0</v>
      </c>
      <c r="Q27" s="15">
        <v>0</v>
      </c>
      <c r="R27" s="4" t="s">
        <v>71</v>
      </c>
      <c r="S27" s="4" t="s">
        <v>71</v>
      </c>
      <c r="T27" s="4">
        <v>34190674</v>
      </c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 t="s">
        <v>89</v>
      </c>
      <c r="B29" s="4" t="s">
        <v>138</v>
      </c>
      <c r="C29" s="4"/>
      <c r="D29" s="4">
        <v>3</v>
      </c>
      <c r="E29" s="4">
        <v>34068</v>
      </c>
      <c r="F29" s="4">
        <v>0</v>
      </c>
      <c r="G29" s="4">
        <v>0</v>
      </c>
      <c r="H29" s="4">
        <v>34068</v>
      </c>
      <c r="I29" s="15">
        <f>SUM(H29/186149927*100)</f>
        <v>1.83013770400243E-2</v>
      </c>
      <c r="J29" s="4">
        <v>34068</v>
      </c>
      <c r="K29" s="4">
        <v>0</v>
      </c>
      <c r="L29" s="4">
        <f>+J29+K29</f>
        <v>34068</v>
      </c>
      <c r="M29" s="15">
        <f>SUM(L29/186195002*100)</f>
        <v>1.8296946552840341E-2</v>
      </c>
      <c r="N29" s="4">
        <v>0</v>
      </c>
      <c r="O29" s="15">
        <f>SUM((H29+N29)/186149927*100)</f>
        <v>1.83013770400243E-2</v>
      </c>
      <c r="P29" s="4">
        <v>0</v>
      </c>
      <c r="Q29" s="15">
        <v>0</v>
      </c>
      <c r="R29" s="4" t="s">
        <v>71</v>
      </c>
      <c r="S29" s="4" t="s">
        <v>71</v>
      </c>
      <c r="T29" s="4">
        <v>34068</v>
      </c>
    </row>
    <row r="30" spans="1:20">
      <c r="A30" s="4" t="s">
        <v>91</v>
      </c>
      <c r="B30" s="4" t="s">
        <v>139</v>
      </c>
      <c r="C30" s="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5">
        <f>SUM(H30/186149927*100)</f>
        <v>0</v>
      </c>
      <c r="J30" s="4">
        <v>0</v>
      </c>
      <c r="K30" s="4">
        <v>0</v>
      </c>
      <c r="L30" s="4">
        <f>+J30+K30</f>
        <v>0</v>
      </c>
      <c r="M30" s="15">
        <f>SUM(L30/186195002*100)</f>
        <v>0</v>
      </c>
      <c r="N30" s="4">
        <v>0</v>
      </c>
      <c r="O30" s="15">
        <f>SUM((H30+N30)/186149927*100)</f>
        <v>0</v>
      </c>
      <c r="P30" s="4">
        <v>0</v>
      </c>
      <c r="Q30" s="15">
        <v>0</v>
      </c>
      <c r="R30" s="4" t="s">
        <v>71</v>
      </c>
      <c r="S30" s="4" t="s">
        <v>71</v>
      </c>
      <c r="T30" s="4">
        <v>0</v>
      </c>
    </row>
    <row r="31" spans="1:20">
      <c r="A31" s="4" t="s">
        <v>93</v>
      </c>
      <c r="B31" s="4" t="s">
        <v>140</v>
      </c>
      <c r="C31" s="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5">
        <f>SUM(H31/186149927*100)</f>
        <v>0</v>
      </c>
      <c r="J31" s="4">
        <v>0</v>
      </c>
      <c r="K31" s="4">
        <v>0</v>
      </c>
      <c r="L31" s="4">
        <f>+J31+K31</f>
        <v>0</v>
      </c>
      <c r="M31" s="15">
        <f>SUM(L31/186195002*100)</f>
        <v>0</v>
      </c>
      <c r="N31" s="4">
        <v>0</v>
      </c>
      <c r="O31" s="15">
        <f>SUM((H31+N31)/186149927*100)</f>
        <v>0</v>
      </c>
      <c r="P31" s="4">
        <v>0</v>
      </c>
      <c r="Q31" s="15">
        <v>0</v>
      </c>
      <c r="R31" s="4" t="s">
        <v>71</v>
      </c>
      <c r="S31" s="4" t="s">
        <v>71</v>
      </c>
      <c r="T31" s="4">
        <v>0</v>
      </c>
    </row>
    <row r="32" spans="1:20">
      <c r="A32" s="4" t="s">
        <v>104</v>
      </c>
      <c r="B32" s="4" t="s">
        <v>94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4" t="s">
        <v>141</v>
      </c>
      <c r="C33" s="4"/>
      <c r="D33" s="4">
        <v>5</v>
      </c>
      <c r="E33" s="4">
        <v>19100</v>
      </c>
      <c r="F33" s="4">
        <v>0</v>
      </c>
      <c r="G33" s="4">
        <v>0</v>
      </c>
      <c r="H33" s="4">
        <v>19100</v>
      </c>
      <c r="I33" s="15">
        <f>SUM(H33/186149927*100)</f>
        <v>1.0260546596937425E-2</v>
      </c>
      <c r="J33" s="4">
        <v>19100</v>
      </c>
      <c r="K33" s="4">
        <v>0</v>
      </c>
      <c r="L33" s="4">
        <f>+J33+K33</f>
        <v>19100</v>
      </c>
      <c r="M33" s="15">
        <f>SUM(L33/186195002*100)</f>
        <v>1.0258062673454575E-2</v>
      </c>
      <c r="N33" s="4">
        <v>0</v>
      </c>
      <c r="O33" s="15">
        <f>SUM((H33+N33)/186149927*100)</f>
        <v>1.0260546596937425E-2</v>
      </c>
      <c r="P33" s="4">
        <v>0</v>
      </c>
      <c r="Q33" s="15">
        <v>0</v>
      </c>
      <c r="R33" s="4" t="s">
        <v>71</v>
      </c>
      <c r="S33" s="4" t="s">
        <v>71</v>
      </c>
      <c r="T33" s="4">
        <v>12100</v>
      </c>
    </row>
    <row r="34" spans="1:20">
      <c r="A34" s="4"/>
      <c r="B34" s="4" t="s">
        <v>142</v>
      </c>
      <c r="C34" s="4"/>
      <c r="D34" s="4">
        <v>604</v>
      </c>
      <c r="E34" s="4">
        <v>2199313</v>
      </c>
      <c r="F34" s="4">
        <v>0</v>
      </c>
      <c r="G34" s="4">
        <v>0</v>
      </c>
      <c r="H34" s="4">
        <v>2199313</v>
      </c>
      <c r="I34" s="15">
        <f>SUM(H34/186149927*100)</f>
        <v>1.1814740061649338</v>
      </c>
      <c r="J34" s="4">
        <v>2199313</v>
      </c>
      <c r="K34" s="4">
        <v>0</v>
      </c>
      <c r="L34" s="4">
        <f>+J34+K34</f>
        <v>2199313</v>
      </c>
      <c r="M34" s="15">
        <f>SUM(L34/186195002*100)</f>
        <v>1.1811879891383981</v>
      </c>
      <c r="N34" s="4">
        <v>0</v>
      </c>
      <c r="O34" s="15">
        <f>SUM((H34+N34)/186149927*100)</f>
        <v>1.1814740061649338</v>
      </c>
      <c r="P34" s="4">
        <v>0</v>
      </c>
      <c r="Q34" s="15">
        <v>0</v>
      </c>
      <c r="R34" s="4" t="s">
        <v>71</v>
      </c>
      <c r="S34" s="4" t="s">
        <v>71</v>
      </c>
      <c r="T34" s="4">
        <v>2199313</v>
      </c>
    </row>
    <row r="35" spans="1:20">
      <c r="A35" s="4"/>
      <c r="B35" s="4" t="s">
        <v>143</v>
      </c>
      <c r="C35" s="4"/>
      <c r="D35" s="4">
        <v>75</v>
      </c>
      <c r="E35" s="4">
        <v>476608</v>
      </c>
      <c r="F35" s="4">
        <v>0</v>
      </c>
      <c r="G35" s="4">
        <v>0</v>
      </c>
      <c r="H35" s="4">
        <v>476608</v>
      </c>
      <c r="I35" s="15">
        <f>SUM(H35/186149927*100)</f>
        <v>0.25603448128131689</v>
      </c>
      <c r="J35" s="4">
        <v>476608</v>
      </c>
      <c r="K35" s="4">
        <v>0</v>
      </c>
      <c r="L35" s="4">
        <f>+J35+K35</f>
        <v>476608</v>
      </c>
      <c r="M35" s="15">
        <f>SUM(L35/186195002*100)</f>
        <v>0.25597249919737375</v>
      </c>
      <c r="N35" s="4">
        <v>0</v>
      </c>
      <c r="O35" s="15">
        <f>SUM((H35+N35)/186149927*100)</f>
        <v>0.25603448128131689</v>
      </c>
      <c r="P35" s="4">
        <v>0</v>
      </c>
      <c r="Q35" s="15">
        <v>0</v>
      </c>
      <c r="R35" s="4" t="s">
        <v>71</v>
      </c>
      <c r="S35" s="4" t="s">
        <v>71</v>
      </c>
      <c r="T35" s="4">
        <v>476608</v>
      </c>
    </row>
    <row r="36" spans="1:20">
      <c r="A36" s="4"/>
      <c r="B36" s="4" t="s">
        <v>144</v>
      </c>
      <c r="C36" s="4"/>
      <c r="D36" s="4">
        <v>1</v>
      </c>
      <c r="E36" s="4">
        <v>6500</v>
      </c>
      <c r="F36" s="4">
        <v>0</v>
      </c>
      <c r="G36" s="4">
        <v>0</v>
      </c>
      <c r="H36" s="4">
        <v>6500</v>
      </c>
      <c r="I36" s="15">
        <f>SUM(H36/186149927*100)</f>
        <v>3.4918090513137833E-3</v>
      </c>
      <c r="J36" s="4">
        <v>6500</v>
      </c>
      <c r="K36" s="4">
        <v>0</v>
      </c>
      <c r="L36" s="4">
        <f>+J36+K36</f>
        <v>6500</v>
      </c>
      <c r="M36" s="15">
        <f>SUM(L36/186195002*100)</f>
        <v>3.4909637370395151E-3</v>
      </c>
      <c r="N36" s="4">
        <v>0</v>
      </c>
      <c r="O36" s="15">
        <f>SUM((H36+N36)/186149927*100)</f>
        <v>3.4918090513137833E-3</v>
      </c>
      <c r="P36" s="4">
        <v>0</v>
      </c>
      <c r="Q36" s="15">
        <v>0</v>
      </c>
      <c r="R36" s="4" t="s">
        <v>71</v>
      </c>
      <c r="S36" s="4" t="s">
        <v>71</v>
      </c>
      <c r="T36" s="4">
        <v>6500</v>
      </c>
    </row>
    <row r="37" spans="1:20">
      <c r="A37" s="4"/>
      <c r="B37" s="4" t="s">
        <v>145</v>
      </c>
      <c r="C37" s="4"/>
      <c r="D37" s="4">
        <v>215</v>
      </c>
      <c r="E37" s="4">
        <v>1724404</v>
      </c>
      <c r="F37" s="4">
        <v>0</v>
      </c>
      <c r="G37" s="4">
        <v>0</v>
      </c>
      <c r="H37" s="4">
        <v>1724404</v>
      </c>
      <c r="I37" s="15">
        <f>SUM(H37/186149927*100)</f>
        <v>0.92635223004949119</v>
      </c>
      <c r="J37" s="4">
        <v>1724404</v>
      </c>
      <c r="K37" s="4">
        <v>0</v>
      </c>
      <c r="L37" s="4">
        <f>+J37+K37</f>
        <v>1724404</v>
      </c>
      <c r="M37" s="15">
        <f>SUM(L37/186195002*100)</f>
        <v>0.92612797415475201</v>
      </c>
      <c r="N37" s="4">
        <v>0</v>
      </c>
      <c r="O37" s="15">
        <f>SUM((H37+N37)/186149927*100)</f>
        <v>0.92635223004949119</v>
      </c>
      <c r="P37" s="4">
        <v>0</v>
      </c>
      <c r="Q37" s="15">
        <v>0</v>
      </c>
      <c r="R37" s="4" t="s">
        <v>71</v>
      </c>
      <c r="S37" s="4" t="s">
        <v>71</v>
      </c>
      <c r="T37" s="4">
        <v>1724404</v>
      </c>
    </row>
    <row r="38" spans="1:20">
      <c r="A38" s="4"/>
      <c r="B38" s="4" t="s">
        <v>146</v>
      </c>
      <c r="C38" s="4"/>
      <c r="D38" s="4">
        <v>913</v>
      </c>
      <c r="E38" s="4">
        <v>21643878</v>
      </c>
      <c r="F38" s="4">
        <v>0</v>
      </c>
      <c r="G38" s="4">
        <v>0</v>
      </c>
      <c r="H38" s="4">
        <v>21643878</v>
      </c>
      <c r="I38" s="15">
        <f>SUM(H38/186149927*100)</f>
        <v>11.627121400912502</v>
      </c>
      <c r="J38" s="4">
        <v>21643878</v>
      </c>
      <c r="K38" s="4">
        <v>0</v>
      </c>
      <c r="L38" s="4">
        <f>+J38+K38</f>
        <v>21643878</v>
      </c>
      <c r="M38" s="15">
        <f>SUM(L38/186195002*100)</f>
        <v>11.624306650293438</v>
      </c>
      <c r="N38" s="4">
        <v>0</v>
      </c>
      <c r="O38" s="15">
        <f>SUM((H38+N38)/186149927*100)</f>
        <v>11.627121400912502</v>
      </c>
      <c r="P38" s="4">
        <v>0</v>
      </c>
      <c r="Q38" s="15">
        <v>0</v>
      </c>
      <c r="R38" s="4" t="s">
        <v>71</v>
      </c>
      <c r="S38" s="4" t="s">
        <v>71</v>
      </c>
      <c r="T38" s="4">
        <v>21641078</v>
      </c>
    </row>
    <row r="39" spans="1:20">
      <c r="A39" s="4"/>
      <c r="B39" s="4" t="s">
        <v>147</v>
      </c>
      <c r="C39" s="4"/>
      <c r="D39" s="4">
        <v>3</v>
      </c>
      <c r="E39" s="4">
        <v>540955</v>
      </c>
      <c r="F39" s="4">
        <v>0</v>
      </c>
      <c r="G39" s="4">
        <v>0</v>
      </c>
      <c r="H39" s="4">
        <v>540955</v>
      </c>
      <c r="I39" s="15">
        <f>SUM(H39/186149927*100)</f>
        <v>0.2906017792851458</v>
      </c>
      <c r="J39" s="4">
        <v>540955</v>
      </c>
      <c r="K39" s="4">
        <v>0</v>
      </c>
      <c r="L39" s="4">
        <f>+J39+K39</f>
        <v>540955</v>
      </c>
      <c r="M39" s="15">
        <f>SUM(L39/186195002*100)</f>
        <v>0.29053142898003242</v>
      </c>
      <c r="N39" s="4">
        <v>0</v>
      </c>
      <c r="O39" s="15">
        <f>SUM((H39+N39)/186149927*100)</f>
        <v>0.2906017792851458</v>
      </c>
      <c r="P39" s="4">
        <v>0</v>
      </c>
      <c r="Q39" s="15">
        <v>0</v>
      </c>
      <c r="R39" s="4" t="s">
        <v>71</v>
      </c>
      <c r="S39" s="4" t="s">
        <v>71</v>
      </c>
      <c r="T39" s="4">
        <v>540955</v>
      </c>
    </row>
    <row r="40" spans="1:20" s="6" customFormat="1">
      <c r="A40" s="11"/>
      <c r="B40" s="11" t="s">
        <v>148</v>
      </c>
      <c r="C40" s="11"/>
      <c r="D40" s="11">
        <f>+D26+D27+D29+D30+D31+D33+D34+D35+D36+D37+D38+D39</f>
        <v>82960</v>
      </c>
      <c r="E40" s="11">
        <f>+E26+E27+E29+E30+E31+E33+E34+E35+E36+E37+E38+E39</f>
        <v>110880554</v>
      </c>
      <c r="F40" s="11">
        <f>+F26+F27+F29+F30+F31+F33+F34+F35+F36+F37+F38+F39</f>
        <v>0</v>
      </c>
      <c r="G40" s="11">
        <f>+G26+G27+G29+G30+G31+G33+G34+G35+G36+G37+G38+G39</f>
        <v>0</v>
      </c>
      <c r="H40" s="11">
        <f>+H26+H27+H29+H30+H31+H33+H34+H35+H36+H37+H38+H39</f>
        <v>110880554</v>
      </c>
      <c r="I40" s="16">
        <f>+I26+I27+I29+I30+I31+I33+I34+I35+I36+I37+I38+I39</f>
        <v>59.56518801105949</v>
      </c>
      <c r="J40" s="11">
        <f>+J26+J27+J29+J30+J31+J33+J34+J35+J36+J37+J38+J39</f>
        <v>110880554</v>
      </c>
      <c r="K40" s="11">
        <f>+K26+K27+K29+K30+K31+K33+K34+K35+K36+K37+K38+K39</f>
        <v>0</v>
      </c>
      <c r="L40" s="11">
        <f>+L26+L27+L29+L30+L31+L33+L34+L35+L36+L37+L38+L39</f>
        <v>110880554</v>
      </c>
      <c r="M40" s="16">
        <f>+M26+M27+M29+M30+M31+M33+M34+M35+M36+M37+M38+M39</f>
        <v>59.55076817797719</v>
      </c>
      <c r="N40" s="11">
        <f>+N26+N27+N29+N30+N31+N33+N34+N35+N36+N37+N38+N39</f>
        <v>0</v>
      </c>
      <c r="O40" s="16">
        <f>+O26+O27+O29+O30+O31+O33+O34+O35+O36+O37+O38+O39</f>
        <v>59.56518801105949</v>
      </c>
      <c r="P40" s="11">
        <f>+P26+P27+P29+P30+P31+P33+P34+P35+P36+P37+P38+P39</f>
        <v>0</v>
      </c>
      <c r="Q40" s="16">
        <v>0</v>
      </c>
      <c r="R40" s="11"/>
      <c r="S40" s="11"/>
      <c r="T40" s="11">
        <f>+T26+T27+T29+T30+T31+T33+T34+T35+T36+T37+T38+T39</f>
        <v>110341046</v>
      </c>
    </row>
    <row r="41" spans="1:20" s="6" customFormat="1">
      <c r="A41" s="11"/>
      <c r="B41" s="11" t="s">
        <v>149</v>
      </c>
      <c r="C41" s="11"/>
      <c r="D41" s="11">
        <f>+D21+D24+D40</f>
        <v>82973</v>
      </c>
      <c r="E41" s="11">
        <f>+E21+E24+E40</f>
        <v>137054920</v>
      </c>
      <c r="F41" s="11">
        <f>+F21+F24+F40</f>
        <v>0</v>
      </c>
      <c r="G41" s="11">
        <f>+G21+G24+G40</f>
        <v>0</v>
      </c>
      <c r="H41" s="11">
        <f>+H21+H24+H40</f>
        <v>137054920</v>
      </c>
      <c r="I41" s="16">
        <f>+I21+I24+I40</f>
        <v>73.626093874320986</v>
      </c>
      <c r="J41" s="11">
        <f>+J21+J24+J40</f>
        <v>137054920</v>
      </c>
      <c r="K41" s="11">
        <f>+K21+K24+K40</f>
        <v>0</v>
      </c>
      <c r="L41" s="11">
        <f>+L21+L24+L40</f>
        <v>137054920</v>
      </c>
      <c r="M41" s="16">
        <f>+M21+M24+M40</f>
        <v>73.608270108131038</v>
      </c>
      <c r="N41" s="11">
        <f>+N21+N24+N40</f>
        <v>0</v>
      </c>
      <c r="O41" s="16">
        <f>+O21+O24+O40</f>
        <v>73.626093874320986</v>
      </c>
      <c r="P41" s="11">
        <f>+P21+P24+P40</f>
        <v>0</v>
      </c>
      <c r="Q41" s="16">
        <v>0</v>
      </c>
      <c r="R41" s="11"/>
      <c r="S41" s="11"/>
      <c r="T41" s="11">
        <f>+T21+T24+T40</f>
        <v>136515412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3" sqref="A3:T1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150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151</v>
      </c>
      <c r="C7" s="4"/>
      <c r="D7" s="4">
        <v>1</v>
      </c>
      <c r="E7" s="4">
        <v>45075</v>
      </c>
      <c r="F7" s="4">
        <v>0</v>
      </c>
      <c r="G7" s="4">
        <v>0</v>
      </c>
      <c r="H7" s="4">
        <v>45075</v>
      </c>
      <c r="I7" s="15">
        <f>SUM(H7/186149927*100)</f>
        <v>2.4214352767379814E-2</v>
      </c>
      <c r="J7" s="4">
        <v>45075</v>
      </c>
      <c r="K7" s="4">
        <v>0</v>
      </c>
      <c r="L7" s="4">
        <f>+J7+K7</f>
        <v>45075</v>
      </c>
      <c r="M7" s="15">
        <f>SUM(L7/186195002*100)</f>
        <v>2.4208490838008637E-2</v>
      </c>
      <c r="N7" s="4">
        <v>0</v>
      </c>
      <c r="O7" s="15">
        <f>SUM((H7+N7)/186149927*100)</f>
        <v>2.4214352767379814E-2</v>
      </c>
      <c r="P7" s="4">
        <v>0</v>
      </c>
      <c r="Q7" s="15">
        <v>0</v>
      </c>
      <c r="R7" s="4" t="s">
        <v>71</v>
      </c>
      <c r="S7" s="4" t="s">
        <v>71</v>
      </c>
      <c r="T7" s="4">
        <v>45075</v>
      </c>
    </row>
    <row r="8" spans="1:20">
      <c r="A8" s="5" t="s">
        <v>98</v>
      </c>
      <c r="B8" s="4" t="s">
        <v>152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>
      <c r="A10" s="11"/>
      <c r="B10" s="11" t="s">
        <v>153</v>
      </c>
      <c r="C10" s="11"/>
      <c r="D10" s="11">
        <f>+D7+D8</f>
        <v>1</v>
      </c>
      <c r="E10" s="11">
        <f>+E7+E8</f>
        <v>45075</v>
      </c>
      <c r="F10" s="11">
        <f>+F7+F8</f>
        <v>0</v>
      </c>
      <c r="G10" s="11">
        <f>+G7+G8</f>
        <v>0</v>
      </c>
      <c r="H10" s="11">
        <f>+H7+H8</f>
        <v>45075</v>
      </c>
      <c r="I10" s="16">
        <f>+I7+I8</f>
        <v>2.4214352767379814E-2</v>
      </c>
      <c r="J10" s="11">
        <f>+J7+J8</f>
        <v>45075</v>
      </c>
      <c r="K10" s="11">
        <f>+K7+K8</f>
        <v>0</v>
      </c>
      <c r="L10" s="11">
        <f>+L7+L8</f>
        <v>45075</v>
      </c>
      <c r="M10" s="16">
        <f>+M7+M8</f>
        <v>2.4208490838008637E-2</v>
      </c>
      <c r="N10" s="11">
        <f>+N7+N8</f>
        <v>0</v>
      </c>
      <c r="O10" s="16">
        <f>+O7+O8</f>
        <v>2.4214352767379814E-2</v>
      </c>
      <c r="P10" s="11">
        <f>+P7+P8</f>
        <v>0</v>
      </c>
      <c r="Q10" s="16">
        <f>+Q7+Q8</f>
        <v>0</v>
      </c>
      <c r="R10" s="11"/>
      <c r="S10" s="11"/>
      <c r="T10" s="11">
        <f>+T7+T8</f>
        <v>45075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>
      <c r="A1" s="20" t="s">
        <v>154</v>
      </c>
      <c r="B1" s="20"/>
      <c r="C1" s="20"/>
      <c r="D1" s="20"/>
    </row>
    <row r="2" spans="1:4">
      <c r="A2" s="4" t="s">
        <v>155</v>
      </c>
      <c r="B2" s="4" t="s">
        <v>156</v>
      </c>
      <c r="C2" s="4" t="s">
        <v>157</v>
      </c>
      <c r="D2" s="4" t="s">
        <v>158</v>
      </c>
    </row>
    <row r="3" spans="1:4">
      <c r="A3" s="4"/>
      <c r="B3" s="4"/>
      <c r="C3" s="4"/>
      <c r="D3" s="4"/>
    </row>
    <row r="4" spans="1:4" s="6" customFormat="1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7" customFormat="1" ht="15.75">
      <c r="A1" s="21" t="s">
        <v>159</v>
      </c>
      <c r="B1" s="21"/>
    </row>
    <row r="2" spans="1:2">
      <c r="A2" s="4" t="s">
        <v>34</v>
      </c>
      <c r="B2" s="4" t="s">
        <v>157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srinivas.b</cp:lastModifiedBy>
  <dcterms:created xsi:type="dcterms:W3CDTF">2017-04-12T09:53:19Z</dcterms:created>
  <dcterms:modified xsi:type="dcterms:W3CDTF">2017-04-12T09:56:02Z</dcterms:modified>
</cp:coreProperties>
</file>