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office\NTBCL_FULL\STOCK EXCHANGE\2022-2023\JUNE 2022\SHP\"/>
    </mc:Choice>
  </mc:AlternateContent>
  <bookViews>
    <workbookView xWindow="360" yWindow="90" windowWidth="14355" windowHeight="3165" firstSheet="1" activeTab="3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</sheets>
  <definedNames>
    <definedName name="_xlnm.Print_Titles" localSheetId="0">Declaration!$4:$6</definedName>
    <definedName name="_xlnm.Print_Titles" localSheetId="7">'Table-V SBOs'!$4:$6</definedName>
  </definedNames>
  <calcPr calcId="162913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N10" i="5"/>
  <c r="K10" i="5"/>
  <c r="J10" i="5"/>
  <c r="I10" i="5"/>
  <c r="H10" i="5"/>
  <c r="G10" i="5"/>
  <c r="F10" i="5"/>
  <c r="E10" i="5"/>
  <c r="D10" i="5"/>
  <c r="O8" i="5"/>
  <c r="L8" i="5"/>
  <c r="M8" i="5" s="1"/>
  <c r="I8" i="5"/>
  <c r="O7" i="5"/>
  <c r="O10" i="5" s="1"/>
  <c r="L7" i="5"/>
  <c r="L10" i="5" s="1"/>
  <c r="I7" i="5"/>
  <c r="T41" i="4"/>
  <c r="P41" i="4"/>
  <c r="N41" i="4"/>
  <c r="K41" i="4"/>
  <c r="J41" i="4"/>
  <c r="H41" i="4"/>
  <c r="G41" i="4"/>
  <c r="F41" i="4"/>
  <c r="E41" i="4"/>
  <c r="D41" i="4"/>
  <c r="O40" i="4"/>
  <c r="L40" i="4"/>
  <c r="M40" i="4" s="1"/>
  <c r="I40" i="4"/>
  <c r="Q39" i="4"/>
  <c r="O39" i="4"/>
  <c r="M39" i="4"/>
  <c r="L39" i="4"/>
  <c r="I39" i="4"/>
  <c r="Q38" i="4"/>
  <c r="O38" i="4"/>
  <c r="L38" i="4"/>
  <c r="M38" i="4" s="1"/>
  <c r="I38" i="4"/>
  <c r="Q37" i="4"/>
  <c r="O37" i="4"/>
  <c r="L37" i="4"/>
  <c r="M37" i="4" s="1"/>
  <c r="I37" i="4"/>
  <c r="O36" i="4"/>
  <c r="L36" i="4"/>
  <c r="M36" i="4" s="1"/>
  <c r="I36" i="4"/>
  <c r="O35" i="4"/>
  <c r="L35" i="4"/>
  <c r="M35" i="4" s="1"/>
  <c r="I35" i="4"/>
  <c r="O34" i="4"/>
  <c r="L34" i="4"/>
  <c r="M34" i="4" s="1"/>
  <c r="I34" i="4"/>
  <c r="O33" i="4"/>
  <c r="L33" i="4"/>
  <c r="M33" i="4" s="1"/>
  <c r="I33" i="4"/>
  <c r="O32" i="4"/>
  <c r="L32" i="4"/>
  <c r="M32" i="4" s="1"/>
  <c r="I32" i="4"/>
  <c r="O30" i="4"/>
  <c r="L30" i="4"/>
  <c r="M30" i="4" s="1"/>
  <c r="I30" i="4"/>
  <c r="O29" i="4"/>
  <c r="L29" i="4"/>
  <c r="M29" i="4" s="1"/>
  <c r="I29" i="4"/>
  <c r="O28" i="4"/>
  <c r="L28" i="4"/>
  <c r="M28" i="4" s="1"/>
  <c r="I28" i="4"/>
  <c r="I41" i="4" s="1"/>
  <c r="Q26" i="4"/>
  <c r="O26" i="4"/>
  <c r="L26" i="4"/>
  <c r="M26" i="4" s="1"/>
  <c r="I26" i="4"/>
  <c r="Q25" i="4"/>
  <c r="O25" i="4"/>
  <c r="M25" i="4"/>
  <c r="L25" i="4"/>
  <c r="I25" i="4"/>
  <c r="Q24" i="4"/>
  <c r="O24" i="4"/>
  <c r="M24" i="4"/>
  <c r="L24" i="4"/>
  <c r="I24" i="4"/>
  <c r="O23" i="4"/>
  <c r="M23" i="4"/>
  <c r="L23" i="4"/>
  <c r="I23" i="4"/>
  <c r="O22" i="4"/>
  <c r="O41" i="4" s="1"/>
  <c r="M22" i="4"/>
  <c r="L22" i="4"/>
  <c r="L41" i="4" s="1"/>
  <c r="I22" i="4"/>
  <c r="T20" i="4"/>
  <c r="S20" i="4"/>
  <c r="R20" i="4"/>
  <c r="P20" i="4"/>
  <c r="P42" i="4" s="1"/>
  <c r="O20" i="4"/>
  <c r="N20" i="4"/>
  <c r="K20" i="4"/>
  <c r="K42" i="4" s="1"/>
  <c r="J20" i="4"/>
  <c r="H20" i="4"/>
  <c r="H42" i="4" s="1"/>
  <c r="G20" i="4"/>
  <c r="G42" i="4" s="1"/>
  <c r="F20" i="4"/>
  <c r="E20" i="4"/>
  <c r="D20" i="4"/>
  <c r="D42" i="4" s="1"/>
  <c r="Q19" i="4"/>
  <c r="O19" i="4"/>
  <c r="L19" i="4"/>
  <c r="M19" i="4" s="1"/>
  <c r="I19" i="4"/>
  <c r="O18" i="4"/>
  <c r="L18" i="4"/>
  <c r="M18" i="4" s="1"/>
  <c r="M20" i="4" s="1"/>
  <c r="I18" i="4"/>
  <c r="I20" i="4" s="1"/>
  <c r="T17" i="4"/>
  <c r="T42" i="4" s="1"/>
  <c r="P17" i="4"/>
  <c r="N17" i="4"/>
  <c r="N42" i="4" s="1"/>
  <c r="K17" i="4"/>
  <c r="J17" i="4"/>
  <c r="J42" i="4" s="1"/>
  <c r="H17" i="4"/>
  <c r="G17" i="4"/>
  <c r="F17" i="4"/>
  <c r="F42" i="4" s="1"/>
  <c r="E17" i="4"/>
  <c r="E42" i="4" s="1"/>
  <c r="D17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O17" i="4" s="1"/>
  <c r="O42" i="4" s="1"/>
  <c r="M8" i="4"/>
  <c r="M17" i="4" s="1"/>
  <c r="L8" i="4"/>
  <c r="L17" i="4" s="1"/>
  <c r="I8" i="4"/>
  <c r="I17" i="4" s="1"/>
  <c r="T23" i="3"/>
  <c r="S23" i="3"/>
  <c r="R23" i="3"/>
  <c r="P23" i="3"/>
  <c r="N23" i="3"/>
  <c r="K23" i="3"/>
  <c r="J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O23" i="3" s="1"/>
  <c r="M15" i="3"/>
  <c r="M23" i="3" s="1"/>
  <c r="L15" i="3"/>
  <c r="L23" i="3" s="1"/>
  <c r="I15" i="3"/>
  <c r="I23" i="3" s="1"/>
  <c r="T13" i="3"/>
  <c r="T24" i="3" s="1"/>
  <c r="S13" i="3"/>
  <c r="R13" i="3"/>
  <c r="R24" i="3" s="1"/>
  <c r="P13" i="3"/>
  <c r="P24" i="3" s="1"/>
  <c r="O13" i="3"/>
  <c r="O24" i="3" s="1"/>
  <c r="N13" i="3"/>
  <c r="N24" i="3" s="1"/>
  <c r="K13" i="3"/>
  <c r="K24" i="3" s="1"/>
  <c r="J13" i="3"/>
  <c r="J24" i="3" s="1"/>
  <c r="H13" i="3"/>
  <c r="H24" i="3" s="1"/>
  <c r="G13" i="3"/>
  <c r="G24" i="3" s="1"/>
  <c r="F13" i="3"/>
  <c r="F24" i="3" s="1"/>
  <c r="E13" i="3"/>
  <c r="E24" i="3" s="1"/>
  <c r="D13" i="3"/>
  <c r="D24" i="3" s="1"/>
  <c r="S12" i="3"/>
  <c r="Q12" i="3"/>
  <c r="O12" i="3"/>
  <c r="L12" i="3"/>
  <c r="M12" i="3" s="1"/>
  <c r="I12" i="3"/>
  <c r="O11" i="3"/>
  <c r="L11" i="3"/>
  <c r="M11" i="3" s="1"/>
  <c r="I11" i="3"/>
  <c r="O10" i="3"/>
  <c r="L10" i="3"/>
  <c r="M10" i="3" s="1"/>
  <c r="I10" i="3"/>
  <c r="O9" i="3"/>
  <c r="L9" i="3"/>
  <c r="M9" i="3" s="1"/>
  <c r="I9" i="3"/>
  <c r="O8" i="3"/>
  <c r="L8" i="3"/>
  <c r="L13" i="3" s="1"/>
  <c r="L24" i="3" s="1"/>
  <c r="I8" i="3"/>
  <c r="I13" i="3" s="1"/>
  <c r="I24" i="3" s="1"/>
  <c r="S15" i="2"/>
  <c r="R15" i="2"/>
  <c r="Q15" i="2"/>
  <c r="P15" i="2"/>
  <c r="O15" i="2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L15" i="2" s="1"/>
  <c r="H10" i="2"/>
  <c r="N9" i="2"/>
  <c r="N15" i="2" s="1"/>
  <c r="L9" i="2"/>
  <c r="H9" i="2"/>
  <c r="H15" i="2" s="1"/>
  <c r="I42" i="4" l="1"/>
  <c r="M42" i="4"/>
  <c r="S24" i="3"/>
  <c r="L42" i="4"/>
  <c r="M41" i="4"/>
  <c r="L20" i="4"/>
  <c r="M7" i="5"/>
  <c r="M10" i="5" s="1"/>
  <c r="M8" i="3"/>
  <c r="M13" i="3" s="1"/>
  <c r="M24" i="3" s="1"/>
</calcChain>
</file>

<file path=xl/sharedStrings.xml><?xml version="1.0" encoding="utf-8"?>
<sst xmlns="http://schemas.openxmlformats.org/spreadsheetml/2006/main" count="394" uniqueCount="180">
  <si>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</si>
  <si>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</si>
  <si>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</si>
  <si>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</si>
  <si>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</si>
  <si>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</si>
  <si>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</si>
  <si>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30/06/2022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</si>
  <si>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</si>
  <si>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</si>
  <si>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</si>
  <si>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</si>
  <si>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</si>
  <si>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</si>
  <si>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</si>
  <si>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</si>
  <si>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</si>
  <si>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</si>
  <si>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</si>
  <si>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</si>
  <si>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</si>
  <si>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</si>
  <si>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</si>
  <si>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</si>
  <si>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</si>
  <si>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</si>
  <si>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</si>
  <si>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</si>
  <si>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</si>
  <si>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</si>
  <si>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</si>
  <si>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</si>
  <si>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</si>
  <si>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</si>
  <si>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</si>
  <si>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</si>
  <si>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</si>
  <si>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</si>
  <si>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</si>
  <si>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</si>
  <si>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</si>
  <si>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</si>
  <si>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</si>
  <si>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</si>
  <si>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</si>
  <si>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</si>
  <si>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</si>
  <si>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</si>
  <si>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</si>
  <si>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</si>
  <si>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</si>
  <si>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</si>
  <si>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</si>
  <si>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</si>
  <si>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</si>
  <si>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</si>
  <si>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</si>
  <si>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</si>
  <si>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</si>
  <si>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</si>
  <si>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</si>
  <si>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</si>
  <si>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</si>
  <si>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</si>
  <si>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</si>
  <si>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</si>
  <si>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</si>
  <si>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</si>
  <si>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</si>
  <si>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</si>
  <si>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</si>
  <si>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</si>
  <si>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</si>
  <si>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</si>
  <si>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</si>
  <si>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</si>
  <si>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</si>
  <si>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</si>
  <si>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</si>
  <si>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</si>
  <si>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</si>
  <si>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</si>
  <si>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</si>
  <si>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</si>
  <si>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</si>
  <si>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</si>
  <si>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</si>
  <si>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</si>
  <si>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</si>
  <si>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</si>
  <si>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</si>
  <si>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</si>
  <si>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</si>
  <si>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</si>
  <si>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</si>
  <si>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</si>
  <si>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</si>
  <si>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</si>
  <si>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</si>
  <si>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</si>
  <si>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</si>
  <si>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</si>
  <si>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</si>
  <si>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</si>
  <si>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</si>
  <si>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</si>
  <si>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</si>
  <si>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</si>
  <si>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</si>
  <si>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</si>
  <si>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</si>
  <si>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</si>
  <si>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</si>
  <si>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</si>
  <si>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</si>
  <si>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</si>
  <si>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</si>
  <si>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</si>
  <si>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</si>
  <si>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</si>
  <si>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</si>
  <si>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</si>
  <si>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</si>
  <si>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</si>
  <si>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</si>
  <si>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</si>
  <si>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</si>
  <si>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</si>
  <si>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</si>
  <si>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</si>
  <si>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AMIT GOEL                                                                                                                                             </t>
  </si>
  <si>
    <t xml:space="preserve">AAAPG7084L                    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</si>
  <si>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</si>
  <si>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</si>
  <si>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</si>
  <si>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</si>
  <si>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</si>
  <si>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</si>
  <si>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</si>
  <si>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</si>
  <si>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</si>
  <si>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</si>
  <si>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</si>
  <si>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</si>
  <si>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PURAN ASSOCIATES PRIVATE LIMITED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</si>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</sst>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19" t="s">
        <v>0</v>
      </c>
      <c r="B1" s="19"/>
      <c r="C1" s="19"/>
      <c r="D1" s="19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D1"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20"/>
      <c r="B1" s="20"/>
      <c r="C1" s="20"/>
      <c r="D1" s="20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21" t="s">
        <v>40</v>
      </c>
      <c r="J4" s="21"/>
      <c r="K4" s="21"/>
      <c r="L4" s="21"/>
      <c r="M4" s="6" t="s">
        <v>41</v>
      </c>
      <c r="N4" s="6" t="s">
        <v>42</v>
      </c>
      <c r="O4" s="21" t="s">
        <v>43</v>
      </c>
      <c r="P4" s="21"/>
      <c r="Q4" s="21" t="s">
        <v>44</v>
      </c>
      <c r="R4" s="21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22" t="s">
        <v>46</v>
      </c>
      <c r="J5" s="22"/>
      <c r="K5" s="22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23" t="s">
        <v>61</v>
      </c>
      <c r="J7" s="23"/>
      <c r="K7" s="23"/>
      <c r="L7" s="23"/>
      <c r="M7" s="9" t="s">
        <v>62</v>
      </c>
      <c r="N7" s="9" t="s">
        <v>63</v>
      </c>
      <c r="O7" s="23" t="s">
        <v>64</v>
      </c>
      <c r="P7" s="23"/>
      <c r="Q7" s="23" t="s">
        <v>65</v>
      </c>
      <c r="R7" s="23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</v>
      </c>
      <c r="D9" s="2">
        <v>49095007</v>
      </c>
      <c r="E9" s="2">
        <v>0</v>
      </c>
      <c r="F9" s="2">
        <v>0</v>
      </c>
      <c r="G9" s="2">
        <v>49095007</v>
      </c>
      <c r="H9" s="10">
        <f>SUM(G9/186195002*100)</f>
        <v>26.367521401030945</v>
      </c>
      <c r="I9" s="2">
        <v>49095007</v>
      </c>
      <c r="J9" s="2">
        <v>0</v>
      </c>
      <c r="K9" s="2">
        <v>49095007</v>
      </c>
      <c r="L9" s="10">
        <f>SUM(K9/186195002*100)</f>
        <v>26.367521401030945</v>
      </c>
      <c r="M9" s="2">
        <v>0</v>
      </c>
      <c r="N9" s="10">
        <f>SUM((G9+M9)/186195002*100)</f>
        <v>26.367521401030945</v>
      </c>
      <c r="O9" s="2">
        <v>0</v>
      </c>
      <c r="P9" s="10">
        <v>0</v>
      </c>
      <c r="Q9" s="2">
        <v>0</v>
      </c>
      <c r="R9" s="10">
        <v>0</v>
      </c>
      <c r="S9" s="2">
        <v>49095007</v>
      </c>
    </row>
    <row r="10" spans="1:19" x14ac:dyDescent="0.25">
      <c r="A10" s="2" t="s">
        <v>69</v>
      </c>
      <c r="B10" s="2" t="s">
        <v>70</v>
      </c>
      <c r="C10" s="2">
        <v>62734</v>
      </c>
      <c r="D10" s="2">
        <v>137099995</v>
      </c>
      <c r="E10" s="2">
        <v>0</v>
      </c>
      <c r="F10" s="2">
        <v>0</v>
      </c>
      <c r="G10" s="2">
        <v>137099995</v>
      </c>
      <c r="H10" s="10">
        <f>SUM(G10/186195002*100)</f>
        <v>73.632478598969058</v>
      </c>
      <c r="I10" s="2">
        <v>137099995</v>
      </c>
      <c r="J10" s="2">
        <v>0</v>
      </c>
      <c r="K10" s="2">
        <v>137099995</v>
      </c>
      <c r="L10" s="10">
        <f>SUM(K10/186195002*100)</f>
        <v>73.632478598969058</v>
      </c>
      <c r="M10" s="2">
        <v>0</v>
      </c>
      <c r="N10" s="10">
        <f>SUM((G10+M10)/186195002*100)</f>
        <v>73.632478598969058</v>
      </c>
      <c r="O10" s="2">
        <v>0</v>
      </c>
      <c r="P10" s="10">
        <f>SUM(O10/137099995*100)</f>
        <v>0</v>
      </c>
      <c r="Q10" s="2" t="s">
        <v>71</v>
      </c>
      <c r="R10" s="2" t="s">
        <v>71</v>
      </c>
      <c r="S10" s="2">
        <v>136821844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SUM(K12/186195002*100)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SUM(G13/186195002*100)</f>
        <v>0</v>
      </c>
      <c r="I13" s="2">
        <v>0</v>
      </c>
      <c r="J13" s="2">
        <v>0</v>
      </c>
      <c r="K13" s="2">
        <v>0</v>
      </c>
      <c r="L13" s="10">
        <f>SUM(K13/186195002*100)</f>
        <v>0</v>
      </c>
      <c r="M13" s="2">
        <v>0</v>
      </c>
      <c r="N13" s="10">
        <f>SUM((G13+M13)/186195002*100)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62735</v>
      </c>
      <c r="D15" s="8">
        <f t="shared" si="0"/>
        <v>186195002</v>
      </c>
      <c r="E15" s="8">
        <f t="shared" si="0"/>
        <v>0</v>
      </c>
      <c r="F15" s="8">
        <f t="shared" si="0"/>
        <v>0</v>
      </c>
      <c r="G15" s="8">
        <f t="shared" si="0"/>
        <v>186195002</v>
      </c>
      <c r="H15" s="11">
        <f t="shared" si="0"/>
        <v>100</v>
      </c>
      <c r="I15" s="8">
        <f t="shared" si="0"/>
        <v>186195002</v>
      </c>
      <c r="J15" s="8">
        <f t="shared" si="0"/>
        <v>0</v>
      </c>
      <c r="K15" s="8">
        <f t="shared" si="0"/>
        <v>186195002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185916851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4" workbookViewId="0">
      <selection activeCell="C12" sqref="C1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21" t="s">
        <v>40</v>
      </c>
      <c r="K3" s="21"/>
      <c r="L3" s="21"/>
      <c r="M3" s="21"/>
      <c r="N3" s="6" t="s">
        <v>41</v>
      </c>
      <c r="O3" s="6" t="s">
        <v>84</v>
      </c>
      <c r="P3" s="21" t="s">
        <v>43</v>
      </c>
      <c r="Q3" s="21"/>
      <c r="R3" s="21" t="s">
        <v>44</v>
      </c>
      <c r="S3" s="21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2" t="s">
        <v>46</v>
      </c>
      <c r="K4" s="22"/>
      <c r="L4" s="22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>
        <v>0</v>
      </c>
      <c r="S8" s="10">
        <v>0</v>
      </c>
      <c r="T8" s="2">
        <v>0</v>
      </c>
    </row>
    <row r="9" spans="1:20" x14ac:dyDescent="0.25">
      <c r="A9" s="2" t="s">
        <v>89</v>
      </c>
      <c r="B9" s="2" t="s">
        <v>90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>SUM(H9/186195002*100)</f>
        <v>0</v>
      </c>
      <c r="J9" s="2">
        <v>0</v>
      </c>
      <c r="K9" s="2">
        <v>0</v>
      </c>
      <c r="L9" s="2">
        <f>+J9+K9</f>
        <v>0</v>
      </c>
      <c r="M9" s="10">
        <f>SUM(L9/186195002*100)</f>
        <v>0</v>
      </c>
      <c r="N9" s="2">
        <v>0</v>
      </c>
      <c r="O9" s="10">
        <f>SUM((H9+N9)/186195002*100)</f>
        <v>0</v>
      </c>
      <c r="P9" s="2">
        <v>0</v>
      </c>
      <c r="Q9" s="10">
        <v>0</v>
      </c>
      <c r="R9" s="2">
        <v>0</v>
      </c>
      <c r="S9" s="10">
        <v>0</v>
      </c>
      <c r="T9" s="2">
        <v>0</v>
      </c>
    </row>
    <row r="10" spans="1:20" x14ac:dyDescent="0.25">
      <c r="A10" s="2" t="s">
        <v>91</v>
      </c>
      <c r="B10" s="2" t="s">
        <v>92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>SUM(H10/186195002*100)</f>
        <v>0</v>
      </c>
      <c r="J10" s="2">
        <v>0</v>
      </c>
      <c r="K10" s="2">
        <v>0</v>
      </c>
      <c r="L10" s="2">
        <f>+J10+K10</f>
        <v>0</v>
      </c>
      <c r="M10" s="10">
        <f>SUM(L10/186195002*100)</f>
        <v>0</v>
      </c>
      <c r="N10" s="2">
        <v>0</v>
      </c>
      <c r="O10" s="10">
        <f>SUM((H10+N10)/186195002*100)</f>
        <v>0</v>
      </c>
      <c r="P10" s="2">
        <v>0</v>
      </c>
      <c r="Q10" s="10">
        <v>0</v>
      </c>
      <c r="R10" s="2">
        <v>0</v>
      </c>
      <c r="S10" s="10">
        <v>0</v>
      </c>
      <c r="T10" s="2">
        <v>0</v>
      </c>
    </row>
    <row r="11" spans="1:20" x14ac:dyDescent="0.25">
      <c r="A11" s="2" t="s">
        <v>93</v>
      </c>
      <c r="B11" s="2" t="s">
        <v>94</v>
      </c>
      <c r="C11" s="2"/>
      <c r="D11" s="2">
        <v>1</v>
      </c>
      <c r="E11" s="2">
        <v>49095007</v>
      </c>
      <c r="F11" s="2">
        <v>0</v>
      </c>
      <c r="G11" s="2">
        <v>0</v>
      </c>
      <c r="H11" s="2">
        <v>49095007</v>
      </c>
      <c r="I11" s="10">
        <f>SUM(H11/186195002*100)</f>
        <v>26.367521401030945</v>
      </c>
      <c r="J11" s="2">
        <v>49095007</v>
      </c>
      <c r="K11" s="2">
        <v>0</v>
      </c>
      <c r="L11" s="2">
        <f>+J11+K11</f>
        <v>49095007</v>
      </c>
      <c r="M11" s="10">
        <f>SUM(L11/186195002*100)</f>
        <v>26.367521401030945</v>
      </c>
      <c r="N11" s="2">
        <v>0</v>
      </c>
      <c r="O11" s="10">
        <f>SUM((H11+N11)/186195002*100)</f>
        <v>26.367521401030945</v>
      </c>
      <c r="P11" s="2">
        <v>0</v>
      </c>
      <c r="Q11" s="10">
        <v>0</v>
      </c>
      <c r="R11" s="2">
        <v>0</v>
      </c>
      <c r="S11" s="10">
        <v>0</v>
      </c>
      <c r="T11" s="2">
        <v>49095007</v>
      </c>
    </row>
    <row r="12" spans="1:20" x14ac:dyDescent="0.25">
      <c r="A12" s="2"/>
      <c r="B12" s="2" t="s">
        <v>95</v>
      </c>
      <c r="C12" s="2" t="s">
        <v>96</v>
      </c>
      <c r="D12" s="2">
        <v>1</v>
      </c>
      <c r="E12" s="2">
        <v>49095007</v>
      </c>
      <c r="F12" s="2">
        <v>0</v>
      </c>
      <c r="G12" s="2">
        <v>0</v>
      </c>
      <c r="H12" s="2">
        <v>49095007</v>
      </c>
      <c r="I12" s="10">
        <f>SUM(H12/186195002*100)</f>
        <v>26.367521401030945</v>
      </c>
      <c r="J12" s="2">
        <v>49095007</v>
      </c>
      <c r="K12" s="2">
        <v>0</v>
      </c>
      <c r="L12" s="2">
        <f>+J12+K12</f>
        <v>49095007</v>
      </c>
      <c r="M12" s="10">
        <f>SUM(L12/186195002*100)</f>
        <v>26.367521401030945</v>
      </c>
      <c r="N12" s="2">
        <v>0</v>
      </c>
      <c r="O12" s="10">
        <f>SUM((H12+N12)/186195002*100)</f>
        <v>26.367521401030945</v>
      </c>
      <c r="P12" s="2">
        <v>0</v>
      </c>
      <c r="Q12" s="10">
        <f>SUM(P12/H12*100)</f>
        <v>0</v>
      </c>
      <c r="R12" s="2">
        <v>0</v>
      </c>
      <c r="S12" s="10">
        <f>SUM(R12/H12*100)</f>
        <v>0</v>
      </c>
      <c r="T12" s="2">
        <v>49095007</v>
      </c>
    </row>
    <row r="13" spans="1:20" s="4" customFormat="1" x14ac:dyDescent="0.25">
      <c r="A13" s="8"/>
      <c r="B13" s="8" t="s">
        <v>97</v>
      </c>
      <c r="C13" s="8"/>
      <c r="D13" s="8">
        <f t="shared" ref="D13:P13" si="0">+D8+D9+D10+D11</f>
        <v>1</v>
      </c>
      <c r="E13" s="8">
        <f t="shared" si="0"/>
        <v>49095007</v>
      </c>
      <c r="F13" s="8">
        <f t="shared" si="0"/>
        <v>0</v>
      </c>
      <c r="G13" s="8">
        <f t="shared" si="0"/>
        <v>0</v>
      </c>
      <c r="H13" s="8">
        <f t="shared" si="0"/>
        <v>49095007</v>
      </c>
      <c r="I13" s="11">
        <f t="shared" si="0"/>
        <v>26.367521401030945</v>
      </c>
      <c r="J13" s="8">
        <f t="shared" si="0"/>
        <v>49095007</v>
      </c>
      <c r="K13" s="8">
        <f t="shared" si="0"/>
        <v>0</v>
      </c>
      <c r="L13" s="8">
        <f t="shared" si="0"/>
        <v>49095007</v>
      </c>
      <c r="M13" s="11">
        <f t="shared" si="0"/>
        <v>26.367521401030945</v>
      </c>
      <c r="N13" s="8">
        <f t="shared" si="0"/>
        <v>0</v>
      </c>
      <c r="O13" s="11">
        <f t="shared" si="0"/>
        <v>26.367521401030945</v>
      </c>
      <c r="P13" s="8">
        <f t="shared" si="0"/>
        <v>0</v>
      </c>
      <c r="Q13" s="11">
        <v>0</v>
      </c>
      <c r="R13" s="8">
        <f>+R8+R9+R10+R11</f>
        <v>0</v>
      </c>
      <c r="S13" s="11">
        <f>SUM(R13/H13*100)</f>
        <v>0</v>
      </c>
      <c r="T13" s="8">
        <f>+T8+T9+T10+T11</f>
        <v>49095007</v>
      </c>
    </row>
    <row r="14" spans="1:20" x14ac:dyDescent="0.25">
      <c r="A14" s="3" t="s">
        <v>98</v>
      </c>
      <c r="B14" s="2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 t="s">
        <v>87</v>
      </c>
      <c r="B15" s="2" t="s">
        <v>100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>SUM(H15/186195002*100)</f>
        <v>0</v>
      </c>
      <c r="J15" s="2">
        <v>0</v>
      </c>
      <c r="K15" s="2">
        <v>0</v>
      </c>
      <c r="L15" s="2">
        <f>+J15+K15</f>
        <v>0</v>
      </c>
      <c r="M15" s="10">
        <f>SUM(L15/186195002*100)</f>
        <v>0</v>
      </c>
      <c r="N15" s="2">
        <v>0</v>
      </c>
      <c r="O15" s="10">
        <f>SUM((H15+N15)/186195002*100)</f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x14ac:dyDescent="0.25">
      <c r="A16" s="2" t="s">
        <v>89</v>
      </c>
      <c r="B16" s="2" t="s">
        <v>101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>SUM(H16/186195002*100)</f>
        <v>0</v>
      </c>
      <c r="J16" s="2">
        <v>0</v>
      </c>
      <c r="K16" s="2">
        <v>0</v>
      </c>
      <c r="L16" s="2">
        <f>+J16+K16</f>
        <v>0</v>
      </c>
      <c r="M16" s="10">
        <f>SUM(L16/186195002*100)</f>
        <v>0</v>
      </c>
      <c r="N16" s="2">
        <v>0</v>
      </c>
      <c r="O16" s="10">
        <f>SUM((H16+N16)/186195002*100)</f>
        <v>0</v>
      </c>
      <c r="P16" s="2">
        <v>0</v>
      </c>
      <c r="Q16" s="10">
        <v>0</v>
      </c>
      <c r="R16" s="2">
        <v>0</v>
      </c>
      <c r="S16" s="10">
        <v>0</v>
      </c>
      <c r="T16" s="2">
        <v>0</v>
      </c>
    </row>
    <row r="17" spans="1:20" x14ac:dyDescent="0.25">
      <c r="A17" s="2" t="s">
        <v>91</v>
      </c>
      <c r="B17" s="2" t="s">
        <v>102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>SUM(H17/186195002*100)</f>
        <v>0</v>
      </c>
      <c r="J17" s="2">
        <v>0</v>
      </c>
      <c r="K17" s="2">
        <v>0</v>
      </c>
      <c r="L17" s="2">
        <f>+J17+K17</f>
        <v>0</v>
      </c>
      <c r="M17" s="10">
        <f>SUM(L17/186195002*100)</f>
        <v>0</v>
      </c>
      <c r="N17" s="2">
        <v>0</v>
      </c>
      <c r="O17" s="10">
        <f>SUM((H17+N17)/186195002*100)</f>
        <v>0</v>
      </c>
      <c r="P17" s="2">
        <v>0</v>
      </c>
      <c r="Q17" s="10">
        <v>0</v>
      </c>
      <c r="R17" s="2">
        <v>0</v>
      </c>
      <c r="S17" s="10">
        <v>0</v>
      </c>
      <c r="T17" s="2">
        <v>0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 t="s">
        <v>93</v>
      </c>
      <c r="B19" s="2" t="s">
        <v>103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SUM(H19/186195002*100)</f>
        <v>0</v>
      </c>
      <c r="J19" s="2">
        <v>0</v>
      </c>
      <c r="K19" s="2">
        <v>0</v>
      </c>
      <c r="L19" s="2">
        <f>+J19+K19</f>
        <v>0</v>
      </c>
      <c r="M19" s="10">
        <f>SUM(L19/186195002*100)</f>
        <v>0</v>
      </c>
      <c r="N19" s="2">
        <v>0</v>
      </c>
      <c r="O19" s="10">
        <f>SUM((H19+N19)/186195002*100)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 t="s">
        <v>104</v>
      </c>
      <c r="B21" s="2" t="s">
        <v>105</v>
      </c>
      <c r="C21" s="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0">
        <f>SUM(H21/186195002*100)</f>
        <v>0</v>
      </c>
      <c r="J21" s="2">
        <v>0</v>
      </c>
      <c r="K21" s="2">
        <v>0</v>
      </c>
      <c r="L21" s="2">
        <f>+J21+K21</f>
        <v>0</v>
      </c>
      <c r="M21" s="10">
        <f>SUM(L21/186195002*100)</f>
        <v>0</v>
      </c>
      <c r="N21" s="2">
        <v>0</v>
      </c>
      <c r="O21" s="10">
        <f>SUM((H21+N21)/186195002*100)</f>
        <v>0</v>
      </c>
      <c r="P21" s="2">
        <v>0</v>
      </c>
      <c r="Q21" s="10">
        <v>0</v>
      </c>
      <c r="R21" s="2">
        <v>0</v>
      </c>
      <c r="S21" s="10">
        <v>0</v>
      </c>
      <c r="T21" s="2">
        <v>0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x14ac:dyDescent="0.25">
      <c r="A23" s="8"/>
      <c r="B23" s="8" t="s">
        <v>106</v>
      </c>
      <c r="C23" s="8"/>
      <c r="D23" s="8">
        <f t="shared" ref="D23:P23" si="1">+D15+D16+D17+D19+D21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11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11">
        <f t="shared" si="1"/>
        <v>0</v>
      </c>
      <c r="N23" s="8">
        <f t="shared" si="1"/>
        <v>0</v>
      </c>
      <c r="O23" s="11">
        <f t="shared" si="1"/>
        <v>0</v>
      </c>
      <c r="P23" s="8">
        <f t="shared" si="1"/>
        <v>0</v>
      </c>
      <c r="Q23" s="11">
        <v>0</v>
      </c>
      <c r="R23" s="8">
        <f>+R15+R16+R17+R19+R21</f>
        <v>0</v>
      </c>
      <c r="S23" s="11">
        <f>+S15+S16+S17+S19+S21</f>
        <v>0</v>
      </c>
      <c r="T23" s="8">
        <f>+T15+T16+T17+T19+T21</f>
        <v>0</v>
      </c>
    </row>
    <row r="24" spans="1:20" s="4" customFormat="1" x14ac:dyDescent="0.25">
      <c r="A24" s="8"/>
      <c r="B24" s="8" t="s">
        <v>107</v>
      </c>
      <c r="C24" s="8"/>
      <c r="D24" s="8">
        <f t="shared" ref="D24:P24" si="2">+(D13+D23)</f>
        <v>1</v>
      </c>
      <c r="E24" s="8">
        <f t="shared" si="2"/>
        <v>49095007</v>
      </c>
      <c r="F24" s="8">
        <f t="shared" si="2"/>
        <v>0</v>
      </c>
      <c r="G24" s="8">
        <f t="shared" si="2"/>
        <v>0</v>
      </c>
      <c r="H24" s="8">
        <f t="shared" si="2"/>
        <v>49095007</v>
      </c>
      <c r="I24" s="11">
        <f t="shared" si="2"/>
        <v>26.367521401030945</v>
      </c>
      <c r="J24" s="8">
        <f t="shared" si="2"/>
        <v>49095007</v>
      </c>
      <c r="K24" s="8">
        <f t="shared" si="2"/>
        <v>0</v>
      </c>
      <c r="L24" s="8">
        <f t="shared" si="2"/>
        <v>49095007</v>
      </c>
      <c r="M24" s="11">
        <f t="shared" si="2"/>
        <v>26.367521401030945</v>
      </c>
      <c r="N24" s="8">
        <f t="shared" si="2"/>
        <v>0</v>
      </c>
      <c r="O24" s="11">
        <f t="shared" si="2"/>
        <v>26.367521401030945</v>
      </c>
      <c r="P24" s="8">
        <f t="shared" si="2"/>
        <v>0</v>
      </c>
      <c r="Q24" s="11">
        <v>0</v>
      </c>
      <c r="R24" s="8">
        <f>+(R13+R23)</f>
        <v>0</v>
      </c>
      <c r="S24" s="11">
        <f>SUM(R24/H24*100)</f>
        <v>0</v>
      </c>
      <c r="T24" s="8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1" workbookViewId="0">
      <selection activeCell="A3" sqref="A3:T4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108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21" t="s">
        <v>40</v>
      </c>
      <c r="K3" s="21"/>
      <c r="L3" s="21"/>
      <c r="M3" s="21"/>
      <c r="N3" s="6" t="s">
        <v>41</v>
      </c>
      <c r="O3" s="6" t="s">
        <v>42</v>
      </c>
      <c r="P3" s="21" t="s">
        <v>43</v>
      </c>
      <c r="Q3" s="21"/>
      <c r="R3" s="21" t="s">
        <v>44</v>
      </c>
      <c r="S3" s="21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2" t="s">
        <v>46</v>
      </c>
      <c r="K4" s="22"/>
      <c r="L4" s="22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</row>
    <row r="7" spans="1:20" x14ac:dyDescent="0.25">
      <c r="A7" s="3" t="s">
        <v>85</v>
      </c>
      <c r="B7" s="2" t="s">
        <v>102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110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5" si="0">SUM(H8/186195002*100)</f>
        <v>0</v>
      </c>
      <c r="J8" s="2">
        <v>0</v>
      </c>
      <c r="K8" s="2">
        <v>0</v>
      </c>
      <c r="L8" s="2">
        <f t="shared" ref="L8:L15" si="1">+J8+K8</f>
        <v>0</v>
      </c>
      <c r="M8" s="10">
        <f t="shared" ref="M8:M15" si="2">SUM(L8/186195002*100)</f>
        <v>0</v>
      </c>
      <c r="N8" s="2">
        <v>0</v>
      </c>
      <c r="O8" s="10">
        <f t="shared" ref="O8:O15" si="3"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 t="s">
        <v>89</v>
      </c>
      <c r="B9" s="2" t="s">
        <v>111</v>
      </c>
      <c r="C9" s="2"/>
      <c r="D9" s="2">
        <v>1</v>
      </c>
      <c r="E9" s="2">
        <v>1000</v>
      </c>
      <c r="F9" s="2">
        <v>0</v>
      </c>
      <c r="G9" s="2">
        <v>0</v>
      </c>
      <c r="H9" s="2">
        <v>1000</v>
      </c>
      <c r="I9" s="10">
        <f t="shared" si="0"/>
        <v>5.3707134415992535E-4</v>
      </c>
      <c r="J9" s="2">
        <v>1000</v>
      </c>
      <c r="K9" s="2">
        <v>0</v>
      </c>
      <c r="L9" s="2">
        <f t="shared" si="1"/>
        <v>1000</v>
      </c>
      <c r="M9" s="10">
        <f t="shared" si="2"/>
        <v>5.3707134415992535E-4</v>
      </c>
      <c r="N9" s="2">
        <v>0</v>
      </c>
      <c r="O9" s="10">
        <f t="shared" si="3"/>
        <v>5.3707134415992535E-4</v>
      </c>
      <c r="P9" s="2">
        <v>0</v>
      </c>
      <c r="Q9" s="10">
        <v>0</v>
      </c>
      <c r="R9" s="2" t="s">
        <v>71</v>
      </c>
      <c r="S9" s="2" t="s">
        <v>71</v>
      </c>
      <c r="T9" s="2">
        <v>1000</v>
      </c>
    </row>
    <row r="10" spans="1:20" x14ac:dyDescent="0.25">
      <c r="A10" s="2" t="s">
        <v>91</v>
      </c>
      <c r="B10" s="2" t="s">
        <v>112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 t="shared" si="0"/>
        <v>0</v>
      </c>
      <c r="J10" s="2">
        <v>0</v>
      </c>
      <c r="K10" s="2">
        <v>0</v>
      </c>
      <c r="L10" s="2">
        <f t="shared" si="1"/>
        <v>0</v>
      </c>
      <c r="M10" s="10">
        <f t="shared" si="2"/>
        <v>0</v>
      </c>
      <c r="N10" s="2">
        <v>0</v>
      </c>
      <c r="O10" s="10">
        <f t="shared" si="3"/>
        <v>0</v>
      </c>
      <c r="P10" s="2">
        <v>0</v>
      </c>
      <c r="Q10" s="10">
        <v>0</v>
      </c>
      <c r="R10" s="2" t="s">
        <v>71</v>
      </c>
      <c r="S10" s="2" t="s">
        <v>71</v>
      </c>
      <c r="T10" s="2">
        <v>0</v>
      </c>
    </row>
    <row r="11" spans="1:20" x14ac:dyDescent="0.25">
      <c r="A11" s="2" t="s">
        <v>93</v>
      </c>
      <c r="B11" s="2" t="s">
        <v>113</v>
      </c>
      <c r="C11" s="2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0">
        <f t="shared" si="0"/>
        <v>0</v>
      </c>
      <c r="J11" s="2">
        <v>0</v>
      </c>
      <c r="K11" s="2">
        <v>0</v>
      </c>
      <c r="L11" s="2">
        <f t="shared" si="1"/>
        <v>0</v>
      </c>
      <c r="M11" s="10">
        <f t="shared" si="2"/>
        <v>0</v>
      </c>
      <c r="N11" s="2">
        <v>0</v>
      </c>
      <c r="O11" s="10">
        <f t="shared" si="3"/>
        <v>0</v>
      </c>
      <c r="P11" s="2">
        <v>0</v>
      </c>
      <c r="Q11" s="10">
        <v>0</v>
      </c>
      <c r="R11" s="2" t="s">
        <v>71</v>
      </c>
      <c r="S11" s="2" t="s">
        <v>71</v>
      </c>
      <c r="T11" s="2">
        <v>0</v>
      </c>
    </row>
    <row r="12" spans="1:20" x14ac:dyDescent="0.25">
      <c r="A12" s="2" t="s">
        <v>104</v>
      </c>
      <c r="B12" s="2" t="s">
        <v>114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115</v>
      </c>
      <c r="B13" s="2" t="s">
        <v>92</v>
      </c>
      <c r="C13" s="2"/>
      <c r="D13" s="2">
        <v>1</v>
      </c>
      <c r="E13" s="2">
        <v>500</v>
      </c>
      <c r="F13" s="2">
        <v>0</v>
      </c>
      <c r="G13" s="2">
        <v>0</v>
      </c>
      <c r="H13" s="2">
        <v>500</v>
      </c>
      <c r="I13" s="10">
        <f t="shared" si="0"/>
        <v>2.6853567207996268E-4</v>
      </c>
      <c r="J13" s="2">
        <v>500</v>
      </c>
      <c r="K13" s="2">
        <v>0</v>
      </c>
      <c r="L13" s="2">
        <f t="shared" si="1"/>
        <v>500</v>
      </c>
      <c r="M13" s="10">
        <f t="shared" si="2"/>
        <v>2.6853567207996268E-4</v>
      </c>
      <c r="N13" s="2">
        <v>0</v>
      </c>
      <c r="O13" s="10">
        <f t="shared" si="3"/>
        <v>2.6853567207996268E-4</v>
      </c>
      <c r="P13" s="2">
        <v>0</v>
      </c>
      <c r="Q13" s="10">
        <v>0</v>
      </c>
      <c r="R13" s="2" t="s">
        <v>71</v>
      </c>
      <c r="S13" s="2" t="s">
        <v>71</v>
      </c>
      <c r="T13" s="2">
        <v>500</v>
      </c>
    </row>
    <row r="14" spans="1:20" x14ac:dyDescent="0.25">
      <c r="A14" s="2" t="s">
        <v>116</v>
      </c>
      <c r="B14" s="2" t="s">
        <v>117</v>
      </c>
      <c r="C14" s="2"/>
      <c r="D14" s="2">
        <v>2</v>
      </c>
      <c r="E14" s="2">
        <v>3090600</v>
      </c>
      <c r="F14" s="2">
        <v>0</v>
      </c>
      <c r="G14" s="2">
        <v>0</v>
      </c>
      <c r="H14" s="2">
        <v>3090600</v>
      </c>
      <c r="I14" s="10">
        <f t="shared" si="0"/>
        <v>1.6598726962606656</v>
      </c>
      <c r="J14" s="2">
        <v>3090600</v>
      </c>
      <c r="K14" s="2">
        <v>0</v>
      </c>
      <c r="L14" s="2">
        <f t="shared" si="1"/>
        <v>3090600</v>
      </c>
      <c r="M14" s="10">
        <f t="shared" si="2"/>
        <v>1.6598726962606656</v>
      </c>
      <c r="N14" s="2">
        <v>0</v>
      </c>
      <c r="O14" s="10">
        <f t="shared" si="3"/>
        <v>1.6598726962606656</v>
      </c>
      <c r="P14" s="2">
        <v>0</v>
      </c>
      <c r="Q14" s="10">
        <v>0</v>
      </c>
      <c r="R14" s="2" t="s">
        <v>71</v>
      </c>
      <c r="S14" s="2" t="s">
        <v>71</v>
      </c>
      <c r="T14" s="2">
        <v>3090600</v>
      </c>
    </row>
    <row r="15" spans="1:20" x14ac:dyDescent="0.25">
      <c r="A15" s="2" t="s">
        <v>118</v>
      </c>
      <c r="B15" s="2" t="s">
        <v>119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 t="shared" si="0"/>
        <v>0</v>
      </c>
      <c r="J15" s="2">
        <v>0</v>
      </c>
      <c r="K15" s="2">
        <v>0</v>
      </c>
      <c r="L15" s="2">
        <f t="shared" si="1"/>
        <v>0</v>
      </c>
      <c r="M15" s="10">
        <f t="shared" si="2"/>
        <v>0</v>
      </c>
      <c r="N15" s="2">
        <v>0</v>
      </c>
      <c r="O15" s="10">
        <f t="shared" si="3"/>
        <v>0</v>
      </c>
      <c r="P15" s="2">
        <v>0</v>
      </c>
      <c r="Q15" s="10">
        <v>0</v>
      </c>
      <c r="R15" s="2" t="s">
        <v>71</v>
      </c>
      <c r="S15" s="2" t="s">
        <v>71</v>
      </c>
      <c r="T15" s="2">
        <v>0</v>
      </c>
    </row>
    <row r="16" spans="1:20" x14ac:dyDescent="0.25">
      <c r="A16" s="2" t="s">
        <v>120</v>
      </c>
      <c r="B16" s="2" t="s">
        <v>94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4" customFormat="1" x14ac:dyDescent="0.25">
      <c r="A17" s="8"/>
      <c r="B17" s="8" t="s">
        <v>121</v>
      </c>
      <c r="C17" s="8"/>
      <c r="D17" s="8">
        <f t="shared" ref="D17:P17" si="4">+D8+D9+D10+D11+D12+D13+D14+D15</f>
        <v>4</v>
      </c>
      <c r="E17" s="8">
        <f t="shared" si="4"/>
        <v>3092100</v>
      </c>
      <c r="F17" s="8">
        <f t="shared" si="4"/>
        <v>0</v>
      </c>
      <c r="G17" s="8">
        <f t="shared" si="4"/>
        <v>0</v>
      </c>
      <c r="H17" s="8">
        <f t="shared" si="4"/>
        <v>3092100</v>
      </c>
      <c r="I17" s="11">
        <f t="shared" si="4"/>
        <v>1.6606783032769055</v>
      </c>
      <c r="J17" s="8">
        <f t="shared" si="4"/>
        <v>3092100</v>
      </c>
      <c r="K17" s="8">
        <f t="shared" si="4"/>
        <v>0</v>
      </c>
      <c r="L17" s="8">
        <f t="shared" si="4"/>
        <v>3092100</v>
      </c>
      <c r="M17" s="11">
        <f t="shared" si="4"/>
        <v>1.6606783032769055</v>
      </c>
      <c r="N17" s="8">
        <f t="shared" si="4"/>
        <v>0</v>
      </c>
      <c r="O17" s="11">
        <f t="shared" si="4"/>
        <v>1.6606783032769055</v>
      </c>
      <c r="P17" s="8">
        <f t="shared" si="4"/>
        <v>0</v>
      </c>
      <c r="Q17" s="11">
        <v>0</v>
      </c>
      <c r="R17" s="8" t="s">
        <v>71</v>
      </c>
      <c r="S17" s="8" t="s">
        <v>71</v>
      </c>
      <c r="T17" s="8">
        <f>+T8+T9+T10+T11+T12+T13+T14+T15</f>
        <v>3092100</v>
      </c>
    </row>
    <row r="18" spans="1:20" x14ac:dyDescent="0.25">
      <c r="A18" s="3" t="s">
        <v>98</v>
      </c>
      <c r="B18" s="2" t="s">
        <v>122</v>
      </c>
      <c r="C18" s="2"/>
      <c r="D18" s="2">
        <v>1</v>
      </c>
      <c r="E18" s="2">
        <v>10000000</v>
      </c>
      <c r="F18" s="2">
        <v>0</v>
      </c>
      <c r="G18" s="2">
        <v>0</v>
      </c>
      <c r="H18" s="2">
        <v>10000000</v>
      </c>
      <c r="I18" s="10">
        <f>SUM(H18/186195002*100)</f>
        <v>5.3707134415992543</v>
      </c>
      <c r="J18" s="2">
        <v>10000000</v>
      </c>
      <c r="K18" s="2">
        <v>0</v>
      </c>
      <c r="L18" s="2">
        <f>+J18+K18</f>
        <v>10000000</v>
      </c>
      <c r="M18" s="10">
        <f>SUM(L18/186195002*100)</f>
        <v>5.3707134415992543</v>
      </c>
      <c r="N18" s="2">
        <v>0</v>
      </c>
      <c r="O18" s="10">
        <f>SUM((H18+N18)/186195002*100)</f>
        <v>5.3707134415992543</v>
      </c>
      <c r="P18" s="2">
        <v>0</v>
      </c>
      <c r="Q18" s="10">
        <v>0</v>
      </c>
      <c r="R18" s="2" t="s">
        <v>71</v>
      </c>
      <c r="S18" s="2" t="s">
        <v>71</v>
      </c>
      <c r="T18" s="2">
        <v>10000000</v>
      </c>
    </row>
    <row r="19" spans="1:20" x14ac:dyDescent="0.25">
      <c r="A19" s="2"/>
      <c r="B19" s="2" t="s">
        <v>123</v>
      </c>
      <c r="C19" s="2" t="s">
        <v>124</v>
      </c>
      <c r="D19" s="2">
        <v>1</v>
      </c>
      <c r="E19" s="2">
        <v>10000000</v>
      </c>
      <c r="F19" s="2">
        <v>0</v>
      </c>
      <c r="G19" s="2">
        <v>0</v>
      </c>
      <c r="H19" s="2">
        <v>10000000</v>
      </c>
      <c r="I19" s="10">
        <f>SUM(H19/186195002*100)</f>
        <v>5.3707134415992543</v>
      </c>
      <c r="J19" s="2">
        <v>10000000</v>
      </c>
      <c r="K19" s="2">
        <v>0</v>
      </c>
      <c r="L19" s="2">
        <f>+J19+K19</f>
        <v>10000000</v>
      </c>
      <c r="M19" s="10">
        <f>SUM(L19/186195002*100)</f>
        <v>5.3707134415992543</v>
      </c>
      <c r="N19" s="2">
        <v>0</v>
      </c>
      <c r="O19" s="10">
        <f>SUM((H19+N19)/186195002*100)</f>
        <v>5.3707134415992543</v>
      </c>
      <c r="P19" s="2">
        <v>0</v>
      </c>
      <c r="Q19" s="10">
        <f>SUM(P19/H19*100)</f>
        <v>0</v>
      </c>
      <c r="R19" s="2" t="s">
        <v>71</v>
      </c>
      <c r="S19" s="2" t="s">
        <v>71</v>
      </c>
      <c r="T19" s="2">
        <v>10000000</v>
      </c>
    </row>
    <row r="20" spans="1:20" s="4" customFormat="1" x14ac:dyDescent="0.25">
      <c r="A20" s="8"/>
      <c r="B20" s="8" t="s">
        <v>125</v>
      </c>
      <c r="C20" s="8"/>
      <c r="D20" s="8">
        <f t="shared" ref="D20:P20" si="5">+D18</f>
        <v>1</v>
      </c>
      <c r="E20" s="8">
        <f t="shared" si="5"/>
        <v>10000000</v>
      </c>
      <c r="F20" s="8">
        <f t="shared" si="5"/>
        <v>0</v>
      </c>
      <c r="G20" s="8">
        <f t="shared" si="5"/>
        <v>0</v>
      </c>
      <c r="H20" s="8">
        <f t="shared" si="5"/>
        <v>10000000</v>
      </c>
      <c r="I20" s="11">
        <f t="shared" si="5"/>
        <v>5.3707134415992543</v>
      </c>
      <c r="J20" s="8">
        <f t="shared" si="5"/>
        <v>10000000</v>
      </c>
      <c r="K20" s="8">
        <f t="shared" si="5"/>
        <v>0</v>
      </c>
      <c r="L20" s="8">
        <f t="shared" si="5"/>
        <v>10000000</v>
      </c>
      <c r="M20" s="11">
        <f t="shared" si="5"/>
        <v>5.3707134415992543</v>
      </c>
      <c r="N20" s="8">
        <f t="shared" si="5"/>
        <v>0</v>
      </c>
      <c r="O20" s="11">
        <f t="shared" si="5"/>
        <v>5.3707134415992543</v>
      </c>
      <c r="P20" s="8">
        <f t="shared" si="5"/>
        <v>0</v>
      </c>
      <c r="Q20" s="11">
        <v>0</v>
      </c>
      <c r="R20" s="8" t="str">
        <f>+R18</f>
        <v>NA</v>
      </c>
      <c r="S20" s="8" t="str">
        <f>+S18</f>
        <v>NA</v>
      </c>
      <c r="T20" s="8">
        <f>+T18</f>
        <v>10000000</v>
      </c>
    </row>
    <row r="21" spans="1:20" x14ac:dyDescent="0.25">
      <c r="A21" s="3" t="s">
        <v>126</v>
      </c>
      <c r="B21" s="2" t="s">
        <v>127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3" t="s">
        <v>87</v>
      </c>
      <c r="B22" s="2" t="s">
        <v>128</v>
      </c>
      <c r="C22" s="2"/>
      <c r="D22" s="2">
        <v>61366</v>
      </c>
      <c r="E22" s="2">
        <v>37790748</v>
      </c>
      <c r="F22" s="2">
        <v>0</v>
      </c>
      <c r="G22" s="2">
        <v>0</v>
      </c>
      <c r="H22" s="2">
        <v>37790748</v>
      </c>
      <c r="I22" s="10">
        <f>SUM(H22/186195002*100)</f>
        <v>20.296327825169016</v>
      </c>
      <c r="J22" s="2">
        <v>37790748</v>
      </c>
      <c r="K22" s="2">
        <v>0</v>
      </c>
      <c r="L22" s="2">
        <f>+J22+K22</f>
        <v>37790748</v>
      </c>
      <c r="M22" s="10">
        <f>SUM(L22/186195002*100)</f>
        <v>20.296327825169016</v>
      </c>
      <c r="N22" s="2">
        <v>0</v>
      </c>
      <c r="O22" s="10">
        <f>SUM((H22+N22)/186195002*100)</f>
        <v>20.296327825169016</v>
      </c>
      <c r="P22" s="2">
        <v>0</v>
      </c>
      <c r="Q22" s="10">
        <v>0</v>
      </c>
      <c r="R22" s="2" t="s">
        <v>71</v>
      </c>
      <c r="S22" s="2" t="s">
        <v>71</v>
      </c>
      <c r="T22" s="2">
        <v>37515397</v>
      </c>
    </row>
    <row r="23" spans="1:20" x14ac:dyDescent="0.25">
      <c r="A23" s="2"/>
      <c r="B23" s="2" t="s">
        <v>129</v>
      </c>
      <c r="C23" s="2"/>
      <c r="D23" s="2">
        <v>469</v>
      </c>
      <c r="E23" s="2">
        <v>62771338</v>
      </c>
      <c r="F23" s="2">
        <v>0</v>
      </c>
      <c r="G23" s="2">
        <v>0</v>
      </c>
      <c r="H23" s="2">
        <v>62771338</v>
      </c>
      <c r="I23" s="10">
        <f>SUM(H23/186195002*100)</f>
        <v>33.712686874376999</v>
      </c>
      <c r="J23" s="2">
        <v>62771338</v>
      </c>
      <c r="K23" s="2">
        <v>0</v>
      </c>
      <c r="L23" s="2">
        <f>+J23+K23</f>
        <v>62771338</v>
      </c>
      <c r="M23" s="10">
        <f>SUM(L23/186195002*100)</f>
        <v>33.712686874376999</v>
      </c>
      <c r="N23" s="2">
        <v>0</v>
      </c>
      <c r="O23" s="10">
        <f>SUM((H23+N23)/186195002*100)</f>
        <v>33.712686874376999</v>
      </c>
      <c r="P23" s="2">
        <v>0</v>
      </c>
      <c r="Q23" s="10">
        <v>0</v>
      </c>
      <c r="R23" s="2" t="s">
        <v>71</v>
      </c>
      <c r="S23" s="2" t="s">
        <v>71</v>
      </c>
      <c r="T23" s="2">
        <v>62771338</v>
      </c>
    </row>
    <row r="24" spans="1:20" x14ac:dyDescent="0.25">
      <c r="A24" s="2"/>
      <c r="B24" s="2" t="s">
        <v>130</v>
      </c>
      <c r="C24" s="2" t="s">
        <v>131</v>
      </c>
      <c r="D24" s="2">
        <v>1</v>
      </c>
      <c r="E24" s="2">
        <v>2397542</v>
      </c>
      <c r="F24" s="2">
        <v>0</v>
      </c>
      <c r="G24" s="2">
        <v>0</v>
      </c>
      <c r="H24" s="2">
        <v>2397542</v>
      </c>
      <c r="I24" s="10">
        <f>SUM(H24/186195002*100)</f>
        <v>1.2876511046198758</v>
      </c>
      <c r="J24" s="2">
        <v>2397542</v>
      </c>
      <c r="K24" s="2">
        <v>0</v>
      </c>
      <c r="L24" s="2">
        <f>+J24+K24</f>
        <v>2397542</v>
      </c>
      <c r="M24" s="10">
        <f>SUM(L24/186195002*100)</f>
        <v>1.2876511046198758</v>
      </c>
      <c r="N24" s="2">
        <v>0</v>
      </c>
      <c r="O24" s="10">
        <f>SUM((H24+N24)/186195002*100)</f>
        <v>1.2876511046198758</v>
      </c>
      <c r="P24" s="2">
        <v>0</v>
      </c>
      <c r="Q24" s="10">
        <f>SUM(P24/H24*100)</f>
        <v>0</v>
      </c>
      <c r="R24" s="2" t="s">
        <v>71</v>
      </c>
      <c r="S24" s="2" t="s">
        <v>71</v>
      </c>
      <c r="T24" s="2">
        <v>2397542</v>
      </c>
    </row>
    <row r="25" spans="1:20" x14ac:dyDescent="0.25">
      <c r="A25" s="2"/>
      <c r="B25" s="2" t="s">
        <v>132</v>
      </c>
      <c r="C25" s="2" t="s">
        <v>133</v>
      </c>
      <c r="D25" s="2">
        <v>1</v>
      </c>
      <c r="E25" s="2">
        <v>4118000</v>
      </c>
      <c r="F25" s="2">
        <v>0</v>
      </c>
      <c r="G25" s="2">
        <v>0</v>
      </c>
      <c r="H25" s="2">
        <v>4118000</v>
      </c>
      <c r="I25" s="10">
        <f>SUM(H25/186195002*100)</f>
        <v>2.211659795250573</v>
      </c>
      <c r="J25" s="2">
        <v>4118000</v>
      </c>
      <c r="K25" s="2">
        <v>0</v>
      </c>
      <c r="L25" s="2">
        <f>+J25+K25</f>
        <v>4118000</v>
      </c>
      <c r="M25" s="10">
        <f>SUM(L25/186195002*100)</f>
        <v>2.211659795250573</v>
      </c>
      <c r="N25" s="2">
        <v>0</v>
      </c>
      <c r="O25" s="10">
        <f>SUM((H25+N25)/186195002*100)</f>
        <v>2.211659795250573</v>
      </c>
      <c r="P25" s="2">
        <v>0</v>
      </c>
      <c r="Q25" s="10">
        <f>SUM(P25/H25*100)</f>
        <v>0</v>
      </c>
      <c r="R25" s="2" t="s">
        <v>71</v>
      </c>
      <c r="S25" s="2" t="s">
        <v>71</v>
      </c>
      <c r="T25" s="2">
        <v>4118000</v>
      </c>
    </row>
    <row r="26" spans="1:20" x14ac:dyDescent="0.25">
      <c r="A26" s="2"/>
      <c r="B26" s="2" t="s">
        <v>134</v>
      </c>
      <c r="C26" s="2" t="s">
        <v>135</v>
      </c>
      <c r="D26" s="2">
        <v>1</v>
      </c>
      <c r="E26" s="2">
        <v>1883507</v>
      </c>
      <c r="F26" s="2">
        <v>0</v>
      </c>
      <c r="G26" s="2">
        <v>0</v>
      </c>
      <c r="H26" s="2">
        <v>1883507</v>
      </c>
      <c r="I26" s="10">
        <f>SUM(H26/186195002*100)</f>
        <v>1.0115776362246287</v>
      </c>
      <c r="J26" s="2">
        <v>1883507</v>
      </c>
      <c r="K26" s="2">
        <v>0</v>
      </c>
      <c r="L26" s="2">
        <f>+J26+K26</f>
        <v>1883507</v>
      </c>
      <c r="M26" s="10">
        <f>SUM(L26/186195002*100)</f>
        <v>1.0115776362246287</v>
      </c>
      <c r="N26" s="2">
        <v>0</v>
      </c>
      <c r="O26" s="10">
        <f>SUM((H26+N26)/186195002*100)</f>
        <v>1.0115776362246287</v>
      </c>
      <c r="P26" s="2">
        <v>0</v>
      </c>
      <c r="Q26" s="10">
        <f>SUM(P26/H26*100)</f>
        <v>0</v>
      </c>
      <c r="R26" s="2" t="s">
        <v>71</v>
      </c>
      <c r="S26" s="2" t="s">
        <v>71</v>
      </c>
      <c r="T26" s="2">
        <v>1883507</v>
      </c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 t="s">
        <v>89</v>
      </c>
      <c r="B28" s="2" t="s">
        <v>136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>SUM(H28/186195002*100)</f>
        <v>0</v>
      </c>
      <c r="J28" s="2">
        <v>0</v>
      </c>
      <c r="K28" s="2">
        <v>0</v>
      </c>
      <c r="L28" s="2">
        <f>+J28+K28</f>
        <v>0</v>
      </c>
      <c r="M28" s="10">
        <f>SUM(L28/186195002*100)</f>
        <v>0</v>
      </c>
      <c r="N28" s="2">
        <v>0</v>
      </c>
      <c r="O28" s="10">
        <f>SUM((H28+N28)/186195002*100)</f>
        <v>0</v>
      </c>
      <c r="P28" s="2">
        <v>0</v>
      </c>
      <c r="Q28" s="10">
        <v>0</v>
      </c>
      <c r="R28" s="2" t="s">
        <v>71</v>
      </c>
      <c r="S28" s="2" t="s">
        <v>71</v>
      </c>
      <c r="T28" s="2">
        <v>0</v>
      </c>
    </row>
    <row r="29" spans="1:20" x14ac:dyDescent="0.25">
      <c r="A29" s="2" t="s">
        <v>91</v>
      </c>
      <c r="B29" s="2" t="s">
        <v>137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SUM(H29/186195002*100)</f>
        <v>0</v>
      </c>
      <c r="J29" s="2">
        <v>0</v>
      </c>
      <c r="K29" s="2">
        <v>0</v>
      </c>
      <c r="L29" s="2">
        <f>+J29+K29</f>
        <v>0</v>
      </c>
      <c r="M29" s="10">
        <f>SUM(L29/186195002*100)</f>
        <v>0</v>
      </c>
      <c r="N29" s="2">
        <v>0</v>
      </c>
      <c r="O29" s="10">
        <f>SUM((H29+N29)/186195002*100)</f>
        <v>0</v>
      </c>
      <c r="P29" s="2">
        <v>0</v>
      </c>
      <c r="Q29" s="10">
        <v>0</v>
      </c>
      <c r="R29" s="2" t="s">
        <v>71</v>
      </c>
      <c r="S29" s="2" t="s">
        <v>71</v>
      </c>
      <c r="T29" s="2">
        <v>0</v>
      </c>
    </row>
    <row r="30" spans="1:20" x14ac:dyDescent="0.25">
      <c r="A30" s="2" t="s">
        <v>93</v>
      </c>
      <c r="B30" s="2" t="s">
        <v>138</v>
      </c>
      <c r="C30" s="2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0">
        <f>SUM(H30/186195002*100)</f>
        <v>0</v>
      </c>
      <c r="J30" s="2">
        <v>0</v>
      </c>
      <c r="K30" s="2">
        <v>0</v>
      </c>
      <c r="L30" s="2">
        <f>+J30+K30</f>
        <v>0</v>
      </c>
      <c r="M30" s="10">
        <f>SUM(L30/186195002*100)</f>
        <v>0</v>
      </c>
      <c r="N30" s="2">
        <v>0</v>
      </c>
      <c r="O30" s="10">
        <f>SUM((H30+N30)/186195002*100)</f>
        <v>0</v>
      </c>
      <c r="P30" s="2">
        <v>0</v>
      </c>
      <c r="Q30" s="10">
        <v>0</v>
      </c>
      <c r="R30" s="2" t="s">
        <v>71</v>
      </c>
      <c r="S30" s="2" t="s">
        <v>71</v>
      </c>
      <c r="T30" s="2">
        <v>0</v>
      </c>
    </row>
    <row r="31" spans="1:20" x14ac:dyDescent="0.25">
      <c r="A31" s="2" t="s">
        <v>104</v>
      </c>
      <c r="B31" s="2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" t="s">
        <v>139</v>
      </c>
      <c r="C32" s="2"/>
      <c r="D32" s="2">
        <v>1</v>
      </c>
      <c r="E32" s="2">
        <v>10000</v>
      </c>
      <c r="F32" s="2">
        <v>0</v>
      </c>
      <c r="G32" s="2">
        <v>0</v>
      </c>
      <c r="H32" s="2">
        <v>10000</v>
      </c>
      <c r="I32" s="10">
        <f t="shared" ref="I32:I40" si="6">SUM(H32/186195002*100)</f>
        <v>5.3707134415992546E-3</v>
      </c>
      <c r="J32" s="2">
        <v>10000</v>
      </c>
      <c r="K32" s="2">
        <v>0</v>
      </c>
      <c r="L32" s="2">
        <f t="shared" ref="L32:L40" si="7">+J32+K32</f>
        <v>10000</v>
      </c>
      <c r="M32" s="10">
        <f t="shared" ref="M32:M40" si="8">SUM(L32/186195002*100)</f>
        <v>5.3707134415992546E-3</v>
      </c>
      <c r="N32" s="2">
        <v>0</v>
      </c>
      <c r="O32" s="10">
        <f t="shared" ref="O32:O40" si="9">SUM((H32+N32)/186195002*100)</f>
        <v>5.3707134415992546E-3</v>
      </c>
      <c r="P32" s="2">
        <v>0</v>
      </c>
      <c r="Q32" s="10">
        <v>0</v>
      </c>
      <c r="R32" s="2" t="s">
        <v>71</v>
      </c>
      <c r="S32" s="2" t="s">
        <v>71</v>
      </c>
      <c r="T32" s="2">
        <v>10000</v>
      </c>
    </row>
    <row r="33" spans="1:20" x14ac:dyDescent="0.25">
      <c r="A33" s="2"/>
      <c r="B33" s="2" t="s">
        <v>140</v>
      </c>
      <c r="C33" s="2"/>
      <c r="D33" s="2">
        <v>295</v>
      </c>
      <c r="E33" s="2">
        <v>1005558</v>
      </c>
      <c r="F33" s="2">
        <v>0</v>
      </c>
      <c r="G33" s="2">
        <v>0</v>
      </c>
      <c r="H33" s="2">
        <v>1005558</v>
      </c>
      <c r="I33" s="10">
        <f t="shared" si="6"/>
        <v>0.54005638669076628</v>
      </c>
      <c r="J33" s="2">
        <v>1005558</v>
      </c>
      <c r="K33" s="2">
        <v>0</v>
      </c>
      <c r="L33" s="2">
        <f t="shared" si="7"/>
        <v>1005558</v>
      </c>
      <c r="M33" s="10">
        <f t="shared" si="8"/>
        <v>0.54005638669076628</v>
      </c>
      <c r="N33" s="2">
        <v>0</v>
      </c>
      <c r="O33" s="10">
        <f t="shared" si="9"/>
        <v>0.54005638669076628</v>
      </c>
      <c r="P33" s="2">
        <v>0</v>
      </c>
      <c r="Q33" s="10">
        <v>0</v>
      </c>
      <c r="R33" s="2" t="s">
        <v>71</v>
      </c>
      <c r="S33" s="2" t="s">
        <v>71</v>
      </c>
      <c r="T33" s="2">
        <v>1005558</v>
      </c>
    </row>
    <row r="34" spans="1:20" x14ac:dyDescent="0.25">
      <c r="A34" s="2"/>
      <c r="B34" s="2" t="s">
        <v>141</v>
      </c>
      <c r="C34" s="2"/>
      <c r="D34" s="2">
        <v>26</v>
      </c>
      <c r="E34" s="2">
        <v>117966</v>
      </c>
      <c r="F34" s="2">
        <v>0</v>
      </c>
      <c r="G34" s="2">
        <v>0</v>
      </c>
      <c r="H34" s="2">
        <v>117966</v>
      </c>
      <c r="I34" s="10">
        <f t="shared" si="6"/>
        <v>6.3356158185169764E-2</v>
      </c>
      <c r="J34" s="2">
        <v>117966</v>
      </c>
      <c r="K34" s="2">
        <v>0</v>
      </c>
      <c r="L34" s="2">
        <f t="shared" si="7"/>
        <v>117966</v>
      </c>
      <c r="M34" s="10">
        <f t="shared" si="8"/>
        <v>6.3356158185169764E-2</v>
      </c>
      <c r="N34" s="2">
        <v>0</v>
      </c>
      <c r="O34" s="10">
        <f t="shared" si="9"/>
        <v>6.3356158185169764E-2</v>
      </c>
      <c r="P34" s="2">
        <v>0</v>
      </c>
      <c r="Q34" s="10">
        <v>0</v>
      </c>
      <c r="R34" s="2" t="s">
        <v>71</v>
      </c>
      <c r="S34" s="2" t="s">
        <v>71</v>
      </c>
      <c r="T34" s="2">
        <v>117966</v>
      </c>
    </row>
    <row r="35" spans="1:20" x14ac:dyDescent="0.25">
      <c r="A35" s="2"/>
      <c r="B35" s="2" t="s">
        <v>142</v>
      </c>
      <c r="C35" s="2"/>
      <c r="D35" s="2">
        <v>238</v>
      </c>
      <c r="E35" s="2">
        <v>1407108</v>
      </c>
      <c r="F35" s="2">
        <v>0</v>
      </c>
      <c r="G35" s="2">
        <v>0</v>
      </c>
      <c r="H35" s="2">
        <v>1407108</v>
      </c>
      <c r="I35" s="10">
        <f t="shared" si="6"/>
        <v>0.7557173849381843</v>
      </c>
      <c r="J35" s="2">
        <v>1407108</v>
      </c>
      <c r="K35" s="2">
        <v>0</v>
      </c>
      <c r="L35" s="2">
        <f t="shared" si="7"/>
        <v>1407108</v>
      </c>
      <c r="M35" s="10">
        <f t="shared" si="8"/>
        <v>0.7557173849381843</v>
      </c>
      <c r="N35" s="2">
        <v>0</v>
      </c>
      <c r="O35" s="10">
        <f t="shared" si="9"/>
        <v>0.7557173849381843</v>
      </c>
      <c r="P35" s="2">
        <v>0</v>
      </c>
      <c r="Q35" s="10">
        <v>0</v>
      </c>
      <c r="R35" s="2" t="s">
        <v>71</v>
      </c>
      <c r="S35" s="2" t="s">
        <v>71</v>
      </c>
      <c r="T35" s="2">
        <v>1407108</v>
      </c>
    </row>
    <row r="36" spans="1:20" x14ac:dyDescent="0.25">
      <c r="A36" s="2"/>
      <c r="B36" s="2" t="s">
        <v>143</v>
      </c>
      <c r="C36" s="2"/>
      <c r="D36" s="2">
        <v>333</v>
      </c>
      <c r="E36" s="2">
        <v>20350209</v>
      </c>
      <c r="F36" s="2">
        <v>0</v>
      </c>
      <c r="G36" s="2">
        <v>0</v>
      </c>
      <c r="H36" s="2">
        <v>20350209</v>
      </c>
      <c r="I36" s="10">
        <f t="shared" si="6"/>
        <v>10.929514101565411</v>
      </c>
      <c r="J36" s="2">
        <v>20350209</v>
      </c>
      <c r="K36" s="2">
        <v>0</v>
      </c>
      <c r="L36" s="2">
        <f t="shared" si="7"/>
        <v>20350209</v>
      </c>
      <c r="M36" s="10">
        <f t="shared" si="8"/>
        <v>10.929514101565411</v>
      </c>
      <c r="N36" s="2">
        <v>0</v>
      </c>
      <c r="O36" s="10">
        <f t="shared" si="9"/>
        <v>10.929514101565411</v>
      </c>
      <c r="P36" s="2">
        <v>0</v>
      </c>
      <c r="Q36" s="10">
        <v>0</v>
      </c>
      <c r="R36" s="2" t="s">
        <v>71</v>
      </c>
      <c r="S36" s="2" t="s">
        <v>71</v>
      </c>
      <c r="T36" s="2">
        <v>20347409</v>
      </c>
    </row>
    <row r="37" spans="1:20" x14ac:dyDescent="0.25">
      <c r="A37" s="2"/>
      <c r="B37" s="2" t="s">
        <v>144</v>
      </c>
      <c r="C37" s="2" t="s">
        <v>145</v>
      </c>
      <c r="D37" s="2">
        <v>1</v>
      </c>
      <c r="E37" s="2">
        <v>2486200</v>
      </c>
      <c r="F37" s="2">
        <v>0</v>
      </c>
      <c r="G37" s="2">
        <v>0</v>
      </c>
      <c r="H37" s="2">
        <v>2486200</v>
      </c>
      <c r="I37" s="10">
        <f t="shared" si="6"/>
        <v>1.3352667758504067</v>
      </c>
      <c r="J37" s="2">
        <v>2486200</v>
      </c>
      <c r="K37" s="2">
        <v>0</v>
      </c>
      <c r="L37" s="2">
        <f t="shared" si="7"/>
        <v>2486200</v>
      </c>
      <c r="M37" s="10">
        <f t="shared" si="8"/>
        <v>1.3352667758504067</v>
      </c>
      <c r="N37" s="2">
        <v>0</v>
      </c>
      <c r="O37" s="10">
        <f t="shared" si="9"/>
        <v>1.3352667758504067</v>
      </c>
      <c r="P37" s="2">
        <v>0</v>
      </c>
      <c r="Q37" s="10">
        <f>SUM(P37/H37*100)</f>
        <v>0</v>
      </c>
      <c r="R37" s="2" t="s">
        <v>71</v>
      </c>
      <c r="S37" s="2" t="s">
        <v>71</v>
      </c>
      <c r="T37" s="2">
        <v>2486200</v>
      </c>
    </row>
    <row r="38" spans="1:20" x14ac:dyDescent="0.25">
      <c r="A38" s="2"/>
      <c r="B38" s="2" t="s">
        <v>146</v>
      </c>
      <c r="C38" s="2" t="s">
        <v>147</v>
      </c>
      <c r="D38" s="2">
        <v>1</v>
      </c>
      <c r="E38" s="2">
        <v>2146974</v>
      </c>
      <c r="F38" s="2">
        <v>0</v>
      </c>
      <c r="G38" s="2">
        <v>0</v>
      </c>
      <c r="H38" s="2">
        <v>2146974</v>
      </c>
      <c r="I38" s="10">
        <f t="shared" si="6"/>
        <v>1.1530782120564118</v>
      </c>
      <c r="J38" s="2">
        <v>2146974</v>
      </c>
      <c r="K38" s="2">
        <v>0</v>
      </c>
      <c r="L38" s="2">
        <f t="shared" si="7"/>
        <v>2146974</v>
      </c>
      <c r="M38" s="10">
        <f t="shared" si="8"/>
        <v>1.1530782120564118</v>
      </c>
      <c r="N38" s="2">
        <v>0</v>
      </c>
      <c r="O38" s="10">
        <f t="shared" si="9"/>
        <v>1.1530782120564118</v>
      </c>
      <c r="P38" s="2">
        <v>0</v>
      </c>
      <c r="Q38" s="10">
        <f>SUM(P38/H38*100)</f>
        <v>0</v>
      </c>
      <c r="R38" s="2" t="s">
        <v>71</v>
      </c>
      <c r="S38" s="2" t="s">
        <v>71</v>
      </c>
      <c r="T38" s="2">
        <v>2146974</v>
      </c>
    </row>
    <row r="39" spans="1:20" x14ac:dyDescent="0.25">
      <c r="A39" s="2"/>
      <c r="B39" s="2" t="s">
        <v>148</v>
      </c>
      <c r="C39" s="2" t="s">
        <v>149</v>
      </c>
      <c r="D39" s="2">
        <v>1</v>
      </c>
      <c r="E39" s="2">
        <v>2142000</v>
      </c>
      <c r="F39" s="2">
        <v>0</v>
      </c>
      <c r="G39" s="2">
        <v>0</v>
      </c>
      <c r="H39" s="2">
        <v>2142000</v>
      </c>
      <c r="I39" s="10">
        <f t="shared" si="6"/>
        <v>1.1504068191905601</v>
      </c>
      <c r="J39" s="2">
        <v>2142000</v>
      </c>
      <c r="K39" s="2">
        <v>0</v>
      </c>
      <c r="L39" s="2">
        <f t="shared" si="7"/>
        <v>2142000</v>
      </c>
      <c r="M39" s="10">
        <f t="shared" si="8"/>
        <v>1.1504068191905601</v>
      </c>
      <c r="N39" s="2">
        <v>0</v>
      </c>
      <c r="O39" s="10">
        <f t="shared" si="9"/>
        <v>1.1504068191905601</v>
      </c>
      <c r="P39" s="2">
        <v>0</v>
      </c>
      <c r="Q39" s="10">
        <f>SUM(P39/H39*100)</f>
        <v>0</v>
      </c>
      <c r="R39" s="2" t="s">
        <v>71</v>
      </c>
      <c r="S39" s="2" t="s">
        <v>71</v>
      </c>
      <c r="T39" s="2">
        <v>2142000</v>
      </c>
    </row>
    <row r="40" spans="1:20" x14ac:dyDescent="0.25">
      <c r="A40" s="2"/>
      <c r="B40" s="2" t="s">
        <v>150</v>
      </c>
      <c r="C40" s="2"/>
      <c r="D40" s="2">
        <v>1</v>
      </c>
      <c r="E40" s="2">
        <v>554968</v>
      </c>
      <c r="F40" s="2">
        <v>0</v>
      </c>
      <c r="G40" s="2">
        <v>0</v>
      </c>
      <c r="H40" s="2">
        <v>554968</v>
      </c>
      <c r="I40" s="10">
        <f t="shared" si="6"/>
        <v>0.29805740972574546</v>
      </c>
      <c r="J40" s="2">
        <v>554968</v>
      </c>
      <c r="K40" s="2">
        <v>0</v>
      </c>
      <c r="L40" s="2">
        <f t="shared" si="7"/>
        <v>554968</v>
      </c>
      <c r="M40" s="10">
        <f t="shared" si="8"/>
        <v>0.29805740972574546</v>
      </c>
      <c r="N40" s="2">
        <v>0</v>
      </c>
      <c r="O40" s="10">
        <f t="shared" si="9"/>
        <v>0.29805740972574546</v>
      </c>
      <c r="P40" s="2">
        <v>0</v>
      </c>
      <c r="Q40" s="10">
        <v>0</v>
      </c>
      <c r="R40" s="2" t="s">
        <v>71</v>
      </c>
      <c r="S40" s="2" t="s">
        <v>71</v>
      </c>
      <c r="T40" s="2">
        <v>554968</v>
      </c>
    </row>
    <row r="41" spans="1:20" s="4" customFormat="1" x14ac:dyDescent="0.25">
      <c r="A41" s="8"/>
      <c r="B41" s="8" t="s">
        <v>151</v>
      </c>
      <c r="C41" s="8"/>
      <c r="D41" s="8">
        <f t="shared" ref="D41:P41" si="10">+D22+D23+D28+D29+D30+D32+D33+D34+D35+D36+D40</f>
        <v>62729</v>
      </c>
      <c r="E41" s="8">
        <f t="shared" si="10"/>
        <v>124007895</v>
      </c>
      <c r="F41" s="8">
        <f t="shared" si="10"/>
        <v>0</v>
      </c>
      <c r="G41" s="8">
        <f t="shared" si="10"/>
        <v>0</v>
      </c>
      <c r="H41" s="8">
        <f t="shared" si="10"/>
        <v>124007895</v>
      </c>
      <c r="I41" s="11">
        <f t="shared" si="10"/>
        <v>66.601086854092898</v>
      </c>
      <c r="J41" s="8">
        <f t="shared" si="10"/>
        <v>124007895</v>
      </c>
      <c r="K41" s="8">
        <f t="shared" si="10"/>
        <v>0</v>
      </c>
      <c r="L41" s="8">
        <f t="shared" si="10"/>
        <v>124007895</v>
      </c>
      <c r="M41" s="11">
        <f t="shared" si="10"/>
        <v>66.601086854092898</v>
      </c>
      <c r="N41" s="8">
        <f t="shared" si="10"/>
        <v>0</v>
      </c>
      <c r="O41" s="11">
        <f t="shared" si="10"/>
        <v>66.601086854092898</v>
      </c>
      <c r="P41" s="8">
        <f t="shared" si="10"/>
        <v>0</v>
      </c>
      <c r="Q41" s="11">
        <v>0</v>
      </c>
      <c r="R41" s="8"/>
      <c r="S41" s="8"/>
      <c r="T41" s="8">
        <f>+T22+T23+T28+T29+T30+T32+T33+T34+T35+T36+T40</f>
        <v>123729744</v>
      </c>
    </row>
    <row r="42" spans="1:20" s="4" customFormat="1" x14ac:dyDescent="0.25">
      <c r="A42" s="8"/>
      <c r="B42" s="8" t="s">
        <v>152</v>
      </c>
      <c r="C42" s="8"/>
      <c r="D42" s="8">
        <f t="shared" ref="D42:P42" si="11">+D17+D20+D41</f>
        <v>62734</v>
      </c>
      <c r="E42" s="8">
        <f t="shared" si="11"/>
        <v>137099995</v>
      </c>
      <c r="F42" s="8">
        <f t="shared" si="11"/>
        <v>0</v>
      </c>
      <c r="G42" s="8">
        <f t="shared" si="11"/>
        <v>0</v>
      </c>
      <c r="H42" s="8">
        <f t="shared" si="11"/>
        <v>137099995</v>
      </c>
      <c r="I42" s="11">
        <f t="shared" si="11"/>
        <v>73.632478598969058</v>
      </c>
      <c r="J42" s="8">
        <f t="shared" si="11"/>
        <v>137099995</v>
      </c>
      <c r="K42" s="8">
        <f t="shared" si="11"/>
        <v>0</v>
      </c>
      <c r="L42" s="8">
        <f t="shared" si="11"/>
        <v>137099995</v>
      </c>
      <c r="M42" s="11">
        <f t="shared" si="11"/>
        <v>73.632478598969058</v>
      </c>
      <c r="N42" s="8">
        <f t="shared" si="11"/>
        <v>0</v>
      </c>
      <c r="O42" s="11">
        <f t="shared" si="11"/>
        <v>73.632478598969058</v>
      </c>
      <c r="P42" s="8">
        <f t="shared" si="11"/>
        <v>0</v>
      </c>
      <c r="Q42" s="11">
        <v>0</v>
      </c>
      <c r="R42" s="8"/>
      <c r="S42" s="8"/>
      <c r="T42" s="8">
        <f>+T17+T20+T41</f>
        <v>136821844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153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21" t="s">
        <v>40</v>
      </c>
      <c r="K3" s="21"/>
      <c r="L3" s="21"/>
      <c r="M3" s="21"/>
      <c r="N3" s="6" t="s">
        <v>41</v>
      </c>
      <c r="O3" s="6" t="s">
        <v>42</v>
      </c>
      <c r="P3" s="21" t="s">
        <v>43</v>
      </c>
      <c r="Q3" s="21"/>
      <c r="R3" s="21" t="s">
        <v>44</v>
      </c>
      <c r="S3" s="21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2" t="s">
        <v>46</v>
      </c>
      <c r="K4" s="22"/>
      <c r="L4" s="22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4" t="s">
        <v>61</v>
      </c>
      <c r="K6" s="24"/>
      <c r="L6" s="24"/>
      <c r="M6" s="24"/>
      <c r="N6" s="13" t="s">
        <v>62</v>
      </c>
      <c r="O6" s="13" t="s">
        <v>63</v>
      </c>
      <c r="P6" s="24" t="s">
        <v>64</v>
      </c>
      <c r="Q6" s="24"/>
      <c r="R6" s="24" t="s">
        <v>65</v>
      </c>
      <c r="S6" s="24"/>
      <c r="T6" s="13" t="s">
        <v>66</v>
      </c>
    </row>
    <row r="7" spans="1:20" x14ac:dyDescent="0.25">
      <c r="A7" s="3" t="s">
        <v>85</v>
      </c>
      <c r="B7" s="2" t="s">
        <v>154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SUM(H7/186195002*100)</f>
        <v>0</v>
      </c>
      <c r="J7" s="2">
        <v>0</v>
      </c>
      <c r="K7" s="2">
        <v>0</v>
      </c>
      <c r="L7" s="2">
        <f>+J7+K7</f>
        <v>0</v>
      </c>
      <c r="M7" s="10">
        <f>SUM(L7/186195002*100)</f>
        <v>0</v>
      </c>
      <c r="N7" s="2">
        <v>0</v>
      </c>
      <c r="O7" s="10">
        <f>SUM((H7+N7)/186195002*100)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98</v>
      </c>
      <c r="B8" s="2" t="s">
        <v>155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156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157</v>
      </c>
      <c r="B1" s="14"/>
      <c r="C1" s="14"/>
      <c r="D1" s="14"/>
    </row>
    <row r="2" spans="1:4" x14ac:dyDescent="0.25">
      <c r="A2" s="2" t="s">
        <v>158</v>
      </c>
      <c r="B2" s="2" t="s">
        <v>159</v>
      </c>
      <c r="C2" s="2" t="s">
        <v>160</v>
      </c>
      <c r="D2" s="2" t="s">
        <v>161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25" t="s">
        <v>162</v>
      </c>
      <c r="B1" s="25"/>
    </row>
    <row r="2" spans="1:2" x14ac:dyDescent="0.25">
      <c r="A2" s="2" t="s">
        <v>34</v>
      </c>
      <c r="B2" s="2" t="s">
        <v>160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customWidth="1"/>
    <col min="5" max="5" width="50.7109375" customWidth="1"/>
    <col min="6" max="7" width="12.7109375" customWidth="1"/>
    <col min="8" max="10" width="20.7109375" customWidth="1"/>
  </cols>
  <sheetData>
    <row r="1" spans="1:10" s="15" customFormat="1" ht="12.75" x14ac:dyDescent="0.2"/>
    <row r="2" spans="1:10" s="5" customFormat="1" ht="15.75" x14ac:dyDescent="0.25">
      <c r="A2" s="26" t="s">
        <v>163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5" customFormat="1" ht="51" x14ac:dyDescent="0.2">
      <c r="A3" s="16" t="s">
        <v>164</v>
      </c>
      <c r="B3" s="27" t="s">
        <v>165</v>
      </c>
      <c r="C3" s="27"/>
      <c r="D3" s="27"/>
      <c r="E3" s="27" t="s">
        <v>166</v>
      </c>
      <c r="F3" s="27"/>
      <c r="G3" s="27"/>
      <c r="H3" s="28" t="s">
        <v>167</v>
      </c>
      <c r="I3" s="28"/>
      <c r="J3" s="17" t="s">
        <v>168</v>
      </c>
    </row>
    <row r="4" spans="1:10" s="15" customFormat="1" ht="12.75" x14ac:dyDescent="0.2">
      <c r="A4" s="16" t="s">
        <v>169</v>
      </c>
      <c r="B4" s="28" t="s">
        <v>170</v>
      </c>
      <c r="C4" s="28"/>
      <c r="D4" s="28"/>
      <c r="E4" s="28" t="s">
        <v>171</v>
      </c>
      <c r="F4" s="28"/>
      <c r="G4" s="28"/>
      <c r="H4" s="28" t="s">
        <v>172</v>
      </c>
      <c r="I4" s="28"/>
      <c r="J4" s="18" t="s">
        <v>173</v>
      </c>
    </row>
    <row r="5" spans="1:10" s="15" customFormat="1" ht="51" x14ac:dyDescent="0.2">
      <c r="A5" s="16" t="s">
        <v>174</v>
      </c>
      <c r="B5" s="16" t="s">
        <v>175</v>
      </c>
      <c r="C5" s="16" t="s">
        <v>81</v>
      </c>
      <c r="D5" s="16" t="s">
        <v>176</v>
      </c>
      <c r="E5" s="16" t="s">
        <v>175</v>
      </c>
      <c r="F5" s="16" t="s">
        <v>81</v>
      </c>
      <c r="G5" s="16" t="s">
        <v>176</v>
      </c>
      <c r="H5" s="16" t="s">
        <v>177</v>
      </c>
      <c r="I5" s="17" t="s">
        <v>178</v>
      </c>
      <c r="J5" s="16"/>
    </row>
    <row r="6" spans="1:10" x14ac:dyDescent="0.25">
      <c r="A6" s="2">
        <v>1</v>
      </c>
      <c r="B6" s="9" t="s">
        <v>179</v>
      </c>
      <c r="C6" s="9" t="s">
        <v>179</v>
      </c>
      <c r="D6" s="9" t="s">
        <v>179</v>
      </c>
      <c r="E6" s="9" t="s">
        <v>179</v>
      </c>
      <c r="F6" s="9" t="s">
        <v>179</v>
      </c>
      <c r="G6" s="9" t="s">
        <v>179</v>
      </c>
      <c r="H6" s="9" t="s">
        <v>179</v>
      </c>
      <c r="I6" s="9" t="s">
        <v>179</v>
      </c>
      <c r="J6" s="9" t="s">
        <v>179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Declaration!Print_Titles</vt:lpstr>
      <vt:lpstr>'Table-V SBOs'!Print_Titles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Yousuf Hussain Mohd</dc:creator>
  <cp:lastModifiedBy>HP</cp:lastModifiedBy>
  <dcterms:created xsi:type="dcterms:W3CDTF">2022-07-18T07:08:29Z</dcterms:created>
  <dcterms:modified xsi:type="dcterms:W3CDTF">2022-07-19T04:49:39Z</dcterms:modified>
</cp:coreProperties>
</file>