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IDA TOLL QUATERLY REPORTS\NOIDA MARCH 2023\"/>
    </mc:Choice>
  </mc:AlternateContent>
  <xr:revisionPtr revIDLastSave="0" documentId="8_{1ECE2893-2FEE-44C9-B438-3924D88905BB}" xr6:coauthVersionLast="47" xr6:coauthVersionMax="47" xr10:uidLastSave="{00000000-0000-0000-0000-000000000000}"/>
  <bookViews>
    <workbookView xWindow="-120" yWindow="-120" windowWidth="20730" windowHeight="11160" firstSheet="1" activeTab="1" xr2:uid="{EF752076-07E5-4A64-BE89-6BBE68A6F5C7}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  <sheet name="Table-V SBOs" sheetId="8" r:id="rId8"/>
    <sheet name="Table-VI  foreign ownership" sheetId="9" r:id="rId9"/>
  </sheets>
  <definedNames>
    <definedName name="_xlnm.Print_Titles" localSheetId="0">Declaration!$4:$6</definedName>
    <definedName name="_xlnm.Print_Titles" localSheetId="8">'Table-VI  foreign ownership'!$4:$6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6" l="1"/>
  <c r="C4" i="6"/>
  <c r="T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O8" i="5"/>
  <c r="M8" i="5"/>
  <c r="L8" i="5"/>
  <c r="I8" i="5"/>
  <c r="O7" i="5"/>
  <c r="M7" i="5"/>
  <c r="L7" i="5"/>
  <c r="I7" i="5"/>
  <c r="W59" i="4"/>
  <c r="V59" i="4"/>
  <c r="U59" i="4"/>
  <c r="T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T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O57" i="4"/>
  <c r="M57" i="4"/>
  <c r="L57" i="4"/>
  <c r="I57" i="4"/>
  <c r="O56" i="4"/>
  <c r="M56" i="4"/>
  <c r="L56" i="4"/>
  <c r="I56" i="4"/>
  <c r="O55" i="4"/>
  <c r="M55" i="4"/>
  <c r="L55" i="4"/>
  <c r="I55" i="4"/>
  <c r="Q53" i="4"/>
  <c r="O53" i="4"/>
  <c r="M53" i="4"/>
  <c r="L53" i="4"/>
  <c r="I53" i="4"/>
  <c r="Q52" i="4"/>
  <c r="O52" i="4"/>
  <c r="M52" i="4"/>
  <c r="L52" i="4"/>
  <c r="I52" i="4"/>
  <c r="Q51" i="4"/>
  <c r="O51" i="4"/>
  <c r="M51" i="4"/>
  <c r="L51" i="4"/>
  <c r="I51" i="4"/>
  <c r="O50" i="4"/>
  <c r="M50" i="4"/>
  <c r="L50" i="4"/>
  <c r="I50" i="4"/>
  <c r="O49" i="4"/>
  <c r="M49" i="4"/>
  <c r="L49" i="4"/>
  <c r="I49" i="4"/>
  <c r="O48" i="4"/>
  <c r="M48" i="4"/>
  <c r="L48" i="4"/>
  <c r="I48" i="4"/>
  <c r="O47" i="4"/>
  <c r="M47" i="4"/>
  <c r="L47" i="4"/>
  <c r="I47" i="4"/>
  <c r="Q45" i="4"/>
  <c r="O45" i="4"/>
  <c r="M45" i="4"/>
  <c r="L45" i="4"/>
  <c r="I45" i="4"/>
  <c r="Q44" i="4"/>
  <c r="O44" i="4"/>
  <c r="M44" i="4"/>
  <c r="L44" i="4"/>
  <c r="I44" i="4"/>
  <c r="O43" i="4"/>
  <c r="M43" i="4"/>
  <c r="L43" i="4"/>
  <c r="I43" i="4"/>
  <c r="O42" i="4"/>
  <c r="M42" i="4"/>
  <c r="L42" i="4"/>
  <c r="I42" i="4"/>
  <c r="O41" i="4"/>
  <c r="M41" i="4"/>
  <c r="L41" i="4"/>
  <c r="I41" i="4"/>
  <c r="O40" i="4"/>
  <c r="M40" i="4"/>
  <c r="L40" i="4"/>
  <c r="I40" i="4"/>
  <c r="O39" i="4"/>
  <c r="M39" i="4"/>
  <c r="L39" i="4"/>
  <c r="I39" i="4"/>
  <c r="O38" i="4"/>
  <c r="M38" i="4"/>
  <c r="L38" i="4"/>
  <c r="I38" i="4"/>
  <c r="O37" i="4"/>
  <c r="M37" i="4"/>
  <c r="L37" i="4"/>
  <c r="I37" i="4"/>
  <c r="O36" i="4"/>
  <c r="M36" i="4"/>
  <c r="L36" i="4"/>
  <c r="I36" i="4"/>
  <c r="W34" i="4"/>
  <c r="V34" i="4"/>
  <c r="U34" i="4"/>
  <c r="T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Q33" i="4"/>
  <c r="O33" i="4"/>
  <c r="M33" i="4"/>
  <c r="L33" i="4"/>
  <c r="I33" i="4"/>
  <c r="O32" i="4"/>
  <c r="M32" i="4"/>
  <c r="L32" i="4"/>
  <c r="I32" i="4"/>
  <c r="O31" i="4"/>
  <c r="M31" i="4"/>
  <c r="L31" i="4"/>
  <c r="I31" i="4"/>
  <c r="O30" i="4"/>
  <c r="M30" i="4"/>
  <c r="L30" i="4"/>
  <c r="I30" i="4"/>
  <c r="W28" i="4"/>
  <c r="V28" i="4"/>
  <c r="U28" i="4"/>
  <c r="T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O26" i="4"/>
  <c r="M26" i="4"/>
  <c r="L26" i="4"/>
  <c r="I26" i="4"/>
  <c r="O25" i="4"/>
  <c r="M25" i="4"/>
  <c r="L25" i="4"/>
  <c r="I25" i="4"/>
  <c r="O24" i="4"/>
  <c r="M24" i="4"/>
  <c r="L24" i="4"/>
  <c r="I24" i="4"/>
  <c r="O23" i="4"/>
  <c r="M23" i="4"/>
  <c r="L23" i="4"/>
  <c r="I23" i="4"/>
  <c r="O22" i="4"/>
  <c r="M22" i="4"/>
  <c r="L22" i="4"/>
  <c r="I22" i="4"/>
  <c r="O21" i="4"/>
  <c r="M21" i="4"/>
  <c r="L21" i="4"/>
  <c r="I21" i="4"/>
  <c r="W19" i="4"/>
  <c r="V19" i="4"/>
  <c r="U19" i="4"/>
  <c r="T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O17" i="4"/>
  <c r="M17" i="4"/>
  <c r="L17" i="4"/>
  <c r="I17" i="4"/>
  <c r="O16" i="4"/>
  <c r="M16" i="4"/>
  <c r="L16" i="4"/>
  <c r="I16" i="4"/>
  <c r="O15" i="4"/>
  <c r="M15" i="4"/>
  <c r="L15" i="4"/>
  <c r="I15" i="4"/>
  <c r="O14" i="4"/>
  <c r="M14" i="4"/>
  <c r="L14" i="4"/>
  <c r="I14" i="4"/>
  <c r="O13" i="4"/>
  <c r="M13" i="4"/>
  <c r="L13" i="4"/>
  <c r="I13" i="4"/>
  <c r="O12" i="4"/>
  <c r="M12" i="4"/>
  <c r="L12" i="4"/>
  <c r="I12" i="4"/>
  <c r="O11" i="4"/>
  <c r="M11" i="4"/>
  <c r="L11" i="4"/>
  <c r="I11" i="4"/>
  <c r="O10" i="4"/>
  <c r="M10" i="4"/>
  <c r="L10" i="4"/>
  <c r="I10" i="4"/>
  <c r="O9" i="4"/>
  <c r="M9" i="4"/>
  <c r="L9" i="4"/>
  <c r="I9" i="4"/>
  <c r="O8" i="4"/>
  <c r="M8" i="4"/>
  <c r="L8" i="4"/>
  <c r="I8" i="4"/>
  <c r="T24" i="3"/>
  <c r="S24" i="3"/>
  <c r="R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T23" i="3"/>
  <c r="S23" i="3"/>
  <c r="R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O21" i="3"/>
  <c r="M21" i="3"/>
  <c r="L21" i="3"/>
  <c r="I21" i="3"/>
  <c r="O19" i="3"/>
  <c r="M19" i="3"/>
  <c r="L19" i="3"/>
  <c r="I19" i="3"/>
  <c r="O17" i="3"/>
  <c r="M17" i="3"/>
  <c r="L17" i="3"/>
  <c r="I17" i="3"/>
  <c r="O16" i="3"/>
  <c r="M16" i="3"/>
  <c r="L16" i="3"/>
  <c r="I16" i="3"/>
  <c r="O15" i="3"/>
  <c r="M15" i="3"/>
  <c r="L15" i="3"/>
  <c r="I15" i="3"/>
  <c r="T13" i="3"/>
  <c r="S13" i="3"/>
  <c r="R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S12" i="3"/>
  <c r="Q12" i="3"/>
  <c r="O12" i="3"/>
  <c r="M12" i="3"/>
  <c r="L12" i="3"/>
  <c r="I12" i="3"/>
  <c r="O11" i="3"/>
  <c r="M11" i="3"/>
  <c r="L11" i="3"/>
  <c r="I11" i="3"/>
  <c r="O10" i="3"/>
  <c r="M10" i="3"/>
  <c r="L10" i="3"/>
  <c r="I10" i="3"/>
  <c r="O9" i="3"/>
  <c r="M9" i="3"/>
  <c r="L9" i="3"/>
  <c r="I9" i="3"/>
  <c r="O8" i="3"/>
  <c r="M8" i="3"/>
  <c r="L8" i="3"/>
  <c r="I8" i="3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N13" i="2"/>
  <c r="L13" i="2"/>
  <c r="H13" i="2"/>
  <c r="L12" i="2"/>
  <c r="P10" i="2"/>
  <c r="N10" i="2"/>
  <c r="L10" i="2"/>
  <c r="H10" i="2"/>
  <c r="N9" i="2"/>
  <c r="L9" i="2"/>
  <c r="H9" i="2"/>
</calcChain>
</file>

<file path=xl/sharedStrings.xml><?xml version="1.0" encoding="utf-8"?>
<sst xmlns="http://schemas.openxmlformats.org/spreadsheetml/2006/main" count="490" uniqueCount="217">
  <si>
    <t>Format of Holding of Specified securities</t>
  </si>
  <si>
    <t>1.</t>
  </si>
  <si>
    <t>Name of Listed Entity:NOIDA TOLL BRIDGE COMPANY LIMITED</t>
  </si>
  <si>
    <t>2.</t>
  </si>
  <si>
    <t xml:space="preserve">Scrip Code/Name of Scrip/Class of Security:532481,NOIDATOLL,EQUITY SHARES  </t>
  </si>
  <si>
    <t>3.</t>
  </si>
  <si>
    <t>Share Holding Pattern Filed under: Reg. 31(1)(a)/Reg.31(1)(b)/Reg.31(1)(c)</t>
  </si>
  <si>
    <t>a. if under 31(1)(b) then indicate the report for quarter ending 31/03/2023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</si>
  <si>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</si>
  <si>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</si>
  <si>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</si>
  <si>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</si>
  <si>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</si>
  <si>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</si>
  <si>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</si>
  <si>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</si>
  <si>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</si>
  <si>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</si>
  <si>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</si>
  <si>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</si>
  <si>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</si>
  <si>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</si>
  <si>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</si>
  <si>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</si>
  <si>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</si>
  <si>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</si>
  <si>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</si>
  <si>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</si>
  <si>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</si>
  <si>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</si>
  <si>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</si>
  <si>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</si>
  <si>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</si>
  <si>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</si>
  <si>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</si>
  <si>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</si>
  <si>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</si>
  <si>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</si>
  <si>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</si>
  <si>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</si>
  <si>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</si>
  <si>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</si>
  <si>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</si>
  <si>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</si>
  <si>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</si>
  <si>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</si>
  <si>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</si>
  <si>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</si>
  <si>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</si>
  <si>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</si>
  <si>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</si>
  <si>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</si>
  <si>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</si>
  <si>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</si>
  <si>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</si>
  <si>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</si>
  <si>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</si>
  <si>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</si>
  <si>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</si>
  <si>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</si>
  <si>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</si>
  <si>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</si>
  <si>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</si>
  <si>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</si>
  <si>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</si>
  <si>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</si>
  <si>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</si>
  <si>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</si>
  <si>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</si>
  <si>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</si>
  <si>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</si>
  <si>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</si>
  <si>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</si>
  <si>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</si>
  <si>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</si>
  <si>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</si>
  <si>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</si>
  <si>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</si>
  <si>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</si>
  <si>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</si>
  <si>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</si>
  <si>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</si>
  <si>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</si>
  <si>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</si>
  <si>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</si>
  <si>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</si>
  <si>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</si>
  <si>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</si>
  <si>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</si>
  <si>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</si>
  <si>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</si>
  <si>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</si>
  <si>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</si>
  <si>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</si>
  <si>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</si>
  <si>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IL AND FS TRANSPORTATION NETWORKS LTD                                                                                                                 </t>
  </si>
  <si>
    <t xml:space="preserve">AABCC5460A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</si>
  <si>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</si>
  <si>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</si>
  <si>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</si>
  <si>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</si>
  <si>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</si>
  <si>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</si>
  <si>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</si>
  <si>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</si>
  <si>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</si>
  <si>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</si>
  <si>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</si>
  <si>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</si>
  <si>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</si>
  <si>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Sub-categorization of shares</t>
  </si>
  <si>
    <t>Shareholding (No. of shares) under</t>
  </si>
  <si>
    <t>Sub_x0002_category (i)</t>
  </si>
  <si>
    <t>Sub_x0002_category (ii)</t>
  </si>
  <si>
    <t>Sub_x0002_category (iii)</t>
  </si>
  <si>
    <t>Institutions (Domestic)</t>
  </si>
  <si>
    <t>Mutual Funds</t>
  </si>
  <si>
    <t>Venture Capital Funds</t>
  </si>
  <si>
    <t>Alternate Investment Funds</t>
  </si>
  <si>
    <t>Banks</t>
  </si>
  <si>
    <t>Insurance Companies</t>
  </si>
  <si>
    <t>(f)</t>
  </si>
  <si>
    <t>Provident Funds/Pension Funds</t>
  </si>
  <si>
    <t>(g)</t>
  </si>
  <si>
    <t>Asset Reconstruction Companies</t>
  </si>
  <si>
    <t>(h)</t>
  </si>
  <si>
    <t>Soveregin Wealth Funds</t>
  </si>
  <si>
    <t>(i)</t>
  </si>
  <si>
    <t>NBFC Registered with RBI</t>
  </si>
  <si>
    <t>(j)</t>
  </si>
  <si>
    <t>Other Financial Insutitions</t>
  </si>
  <si>
    <t>(k)</t>
  </si>
  <si>
    <t>Sub Total (B)(1)</t>
  </si>
  <si>
    <t>Institutions (Foreign)</t>
  </si>
  <si>
    <t>Foreign Direct Investment</t>
  </si>
  <si>
    <t>Foreign Venture Capital</t>
  </si>
  <si>
    <t>Sovereign Wealth Funds</t>
  </si>
  <si>
    <t>Foreign Portfolio Investors Category I</t>
  </si>
  <si>
    <t>Foreign Portfolio Investors Category II</t>
  </si>
  <si>
    <t>Overseas Depositories (holding DRs) (balancing figure)</t>
  </si>
  <si>
    <t>Sub Total (B)(2)</t>
  </si>
  <si>
    <t>(3)</t>
  </si>
  <si>
    <t>Central Government/State Government(s)/President of India</t>
  </si>
  <si>
    <t>Central Government / President of India</t>
  </si>
  <si>
    <t>State Government / Governor</t>
  </si>
  <si>
    <t>Shareholding by Companies or Bodies Corporate where Central / State Government is a promoter</t>
  </si>
  <si>
    <t xml:space="preserve">NEW OKHLA INDUSTRIAL DEVELOPMENT AUTHORITY                                                                                                            </t>
  </si>
  <si>
    <t xml:space="preserve">AAALN0120A                    </t>
  </si>
  <si>
    <t>Sub Total (B)(3)</t>
  </si>
  <si>
    <t>(4)</t>
  </si>
  <si>
    <t>Non-Institutions</t>
  </si>
  <si>
    <t>Associate companies / Subsidiaries</t>
  </si>
  <si>
    <t>Directors and their relatives (excluding independent directors and nominee directors)</t>
  </si>
  <si>
    <t>Key Managerial Personnel</t>
  </si>
  <si>
    <t>Relatives of promoters (other than ‘immediate relatives’ of promoters disclosed under ‘Promoter and Promoter Group’ category)</t>
  </si>
  <si>
    <t>Trusts where any person belonging to 'Promoter and Promoter Group' category is 'trustee', 'beneficiary', or 'author of the trust'</t>
  </si>
  <si>
    <t>Investor Education and Protection Fund (IEPF)</t>
  </si>
  <si>
    <t>Resident Individuals holding nominal share capital up to Rs. 2 lakhs</t>
  </si>
  <si>
    <t>Resident Individuals holding nominal share capital in excess of Rs. 2 lakhs</t>
  </si>
  <si>
    <t xml:space="preserve">DILIP THAKKAR                                                                                                                                         </t>
  </si>
  <si>
    <t xml:space="preserve">AALPT8212E                    </t>
  </si>
  <si>
    <t xml:space="preserve">VINAY MITTAL                                                                                                                                          </t>
  </si>
  <si>
    <t xml:space="preserve">AAMPM9454C                    </t>
  </si>
  <si>
    <t>Non Resident Indians (NRIs)</t>
  </si>
  <si>
    <t>Foreign Nationals</t>
  </si>
  <si>
    <t>Foreign Companies)</t>
  </si>
  <si>
    <t>(l)</t>
  </si>
  <si>
    <t>Bodies Corporate</t>
  </si>
  <si>
    <t xml:space="preserve">PURAN ASSOCIATES PRIVATE LIMITED                                                                                                                      </t>
  </si>
  <si>
    <t xml:space="preserve">AAACP0458J                    </t>
  </si>
  <si>
    <t xml:space="preserve">SCINDIA INVESTMENTS PVT LTD                                                                                                                           </t>
  </si>
  <si>
    <t xml:space="preserve">AAACS8590C                    </t>
  </si>
  <si>
    <t xml:space="preserve">VIC ENTERPRISES PRIVATE LIMITED                                                                                                                       </t>
  </si>
  <si>
    <t xml:space="preserve">AAACV0132B                    </t>
  </si>
  <si>
    <t>(m)</t>
  </si>
  <si>
    <t xml:space="preserve">CLEARING MEMBERS                                  </t>
  </si>
  <si>
    <t xml:space="preserve">H U F                                             </t>
  </si>
  <si>
    <t xml:space="preserve">TRUSTS                                            </t>
  </si>
  <si>
    <t>Sub Total (B)(4)</t>
  </si>
  <si>
    <t>Total Public Shareholding (B) = (B)(1)+(B)(2)+(B)(3)+(B)(4)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</si>
  <si>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</si>
  <si>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</si>
  <si>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</si>
  <si>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</si>
  <si>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</si>
  <si>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</si>
  <si>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</si>
  <si>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</si>
  <si>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</si>
  <si>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</si>
  <si>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Table V - Statement showing details of Significant Beneficial Owners (SBOs)</t>
  </si>
  <si>
    <t>Sno</t>
  </si>
  <si>
    <t>Details of the significant beneficial owner</t>
  </si>
  <si>
    <t xml:space="preserve">Details of the registered owner </t>
  </si>
  <si>
    <t>Particulars of the shares in which significant beneficial interest is held by the beneficial owner</t>
  </si>
  <si>
    <t>Date of creation/acquisition of significant beneficial interest</t>
  </si>
  <si>
    <t xml:space="preserve"> </t>
  </si>
  <si>
    <t>I</t>
  </si>
  <si>
    <t>II</t>
  </si>
  <si>
    <t>III</t>
  </si>
  <si>
    <t>IV</t>
  </si>
  <si>
    <t>Sr No</t>
  </si>
  <si>
    <t>Name</t>
  </si>
  <si>
    <t>Nationality</t>
  </si>
  <si>
    <t>Number of Shares</t>
  </si>
  <si>
    <t xml:space="preserve">Shareholding as a % of total no of shares (Calculated as per SCRR 1957) As a % of (A+B+C2) </t>
  </si>
  <si>
    <t xml:space="preserve">  NA  </t>
  </si>
  <si>
    <t>Table VI - Statement showing foreign ownership limits</t>
  </si>
  <si>
    <t>Board approved limits</t>
  </si>
  <si>
    <t>Limits utilized</t>
  </si>
  <si>
    <t>Date</t>
  </si>
  <si>
    <t>As on shareholding date</t>
  </si>
  <si>
    <t xml:space="preserve">          </t>
  </si>
  <si>
    <t>As on the end of previous 1st quarter</t>
  </si>
  <si>
    <t>As on the end of previous 2nd quarter</t>
  </si>
  <si>
    <t>As on the end of previous 3rd quarter</t>
  </si>
  <si>
    <t>As on the end of previous 4th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</si>
</sst>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8E604-77D9-46A2-BC89-B52A8DE80F75}">
  <dimension ref="A1:D25"/>
  <sheetViews>
    <sheetView topLeftCell="A9" workbookViewId="0">
      <selection activeCell="A9" sqref="A9:D14"/>
    </sheetView>
  </sheetViews>
  <sheetFormatPr defaultRowHeight="15" x14ac:dyDescent="0.25"/>
  <cols>
    <col min="1" max="1" width="10.7109375" customWidth="1"/>
    <col min="2" max="2" width="110.7109375" customWidth="1"/>
    <col min="3" max="4" width="10.7109375" customWidth="1"/>
  </cols>
  <sheetData>
    <row r="1" spans="1:4" x14ac:dyDescent="0.25">
      <c r="A1" s="2" t="s">
        <v>0</v>
      </c>
      <c r="B1" s="2"/>
      <c r="C1" s="2"/>
      <c r="D1" s="2"/>
    </row>
    <row r="3" spans="1:4" x14ac:dyDescent="0.25">
      <c r="A3" s="3" t="s">
        <v>1</v>
      </c>
      <c r="B3" t="s">
        <v>2</v>
      </c>
    </row>
    <row r="4" spans="1:4" x14ac:dyDescent="0.25">
      <c r="A4" s="3" t="s">
        <v>3</v>
      </c>
      <c r="B4" t="s">
        <v>4</v>
      </c>
    </row>
    <row r="5" spans="1:4" x14ac:dyDescent="0.25">
      <c r="A5" s="3" t="s">
        <v>5</v>
      </c>
      <c r="B5" t="s">
        <v>6</v>
      </c>
    </row>
    <row r="6" spans="1:4" x14ac:dyDescent="0.25">
      <c r="B6" t="s">
        <v>7</v>
      </c>
    </row>
    <row r="7" spans="1:4" x14ac:dyDescent="0.25">
      <c r="B7" t="s">
        <v>8</v>
      </c>
    </row>
    <row r="8" spans="1:4" x14ac:dyDescent="0.25">
      <c r="A8" s="3" t="s">
        <v>9</v>
      </c>
      <c r="B8" t="s">
        <v>10</v>
      </c>
    </row>
    <row r="9" spans="1:4" x14ac:dyDescent="0.25">
      <c r="A9" s="4"/>
      <c r="B9" s="4" t="s">
        <v>11</v>
      </c>
      <c r="C9" s="4" t="s">
        <v>12</v>
      </c>
      <c r="D9" s="4" t="s">
        <v>13</v>
      </c>
    </row>
    <row r="10" spans="1:4" x14ac:dyDescent="0.25">
      <c r="A10" s="5" t="s">
        <v>14</v>
      </c>
      <c r="B10" s="4" t="s">
        <v>15</v>
      </c>
      <c r="C10" s="4"/>
      <c r="D10" s="4"/>
    </row>
    <row r="11" spans="1:4" x14ac:dyDescent="0.25">
      <c r="A11" s="5" t="s">
        <v>16</v>
      </c>
      <c r="B11" s="4" t="s">
        <v>17</v>
      </c>
      <c r="C11" s="4"/>
      <c r="D11" s="4"/>
    </row>
    <row r="12" spans="1:4" x14ac:dyDescent="0.25">
      <c r="A12" s="5" t="s">
        <v>18</v>
      </c>
      <c r="B12" s="4" t="s">
        <v>19</v>
      </c>
      <c r="C12" s="4"/>
      <c r="D12" s="4"/>
    </row>
    <row r="13" spans="1:4" x14ac:dyDescent="0.25">
      <c r="A13" s="5" t="s">
        <v>20</v>
      </c>
      <c r="B13" s="4" t="s">
        <v>21</v>
      </c>
      <c r="C13" s="4"/>
      <c r="D13" s="4"/>
    </row>
    <row r="14" spans="1:4" x14ac:dyDescent="0.25">
      <c r="A14" s="5" t="s">
        <v>22</v>
      </c>
      <c r="B14" s="4" t="s">
        <v>23</v>
      </c>
      <c r="C14" s="4"/>
      <c r="D14" s="4"/>
    </row>
    <row r="17" spans="1:2" x14ac:dyDescent="0.25">
      <c r="B17" t="s">
        <v>24</v>
      </c>
    </row>
    <row r="18" spans="1:2" x14ac:dyDescent="0.25">
      <c r="B18" t="s">
        <v>25</v>
      </c>
    </row>
    <row r="19" spans="1:2" x14ac:dyDescent="0.25">
      <c r="B19" t="s">
        <v>26</v>
      </c>
    </row>
    <row r="20" spans="1:2" x14ac:dyDescent="0.25">
      <c r="B20" t="s">
        <v>27</v>
      </c>
    </row>
    <row r="21" spans="1:2" x14ac:dyDescent="0.25">
      <c r="B21" t="s">
        <v>28</v>
      </c>
    </row>
    <row r="24" spans="1:2" x14ac:dyDescent="0.25">
      <c r="A24" s="3" t="s">
        <v>29</v>
      </c>
      <c r="B24" t="s">
        <v>30</v>
      </c>
    </row>
    <row r="25" spans="1:2" s="6" customFormat="1" x14ac:dyDescent="0.25"/>
  </sheetData>
  <mergeCells count="1">
    <mergeCell ref="A1:D1"/>
  </mergeCells>
  <pageMargins left="1.3888888888888888E-2" right="0.20833333333333334" top="0.83333333333333337" bottom="0.41666666666666669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FC805-A977-404E-BEC6-E251E38F9013}">
  <dimension ref="A1:S15"/>
  <sheetViews>
    <sheetView tabSelected="1" workbookViewId="0">
      <selection sqref="A1:D1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 x14ac:dyDescent="0.25">
      <c r="A1" s="1"/>
      <c r="B1" s="1"/>
      <c r="C1" s="1"/>
      <c r="D1" s="1"/>
    </row>
    <row r="2" spans="1:19" s="7" customFormat="1" ht="15.75" x14ac:dyDescent="0.25">
      <c r="A2" s="7" t="s">
        <v>32</v>
      </c>
    </row>
    <row r="4" spans="1:19" s="6" customFormat="1" ht="75" customHeight="1" x14ac:dyDescent="0.25">
      <c r="A4" s="9" t="s">
        <v>31</v>
      </c>
      <c r="B4" s="10" t="s">
        <v>33</v>
      </c>
      <c r="C4" s="9" t="s">
        <v>34</v>
      </c>
      <c r="D4" s="9" t="s">
        <v>35</v>
      </c>
      <c r="E4" s="9" t="s">
        <v>36</v>
      </c>
      <c r="F4" s="9" t="s">
        <v>37</v>
      </c>
      <c r="G4" s="9" t="s">
        <v>38</v>
      </c>
      <c r="H4" s="9" t="s">
        <v>39</v>
      </c>
      <c r="I4" s="11" t="s">
        <v>40</v>
      </c>
      <c r="J4" s="11"/>
      <c r="K4" s="11"/>
      <c r="L4" s="11"/>
      <c r="M4" s="9" t="s">
        <v>41</v>
      </c>
      <c r="N4" s="9" t="s">
        <v>42</v>
      </c>
      <c r="O4" s="11" t="s">
        <v>43</v>
      </c>
      <c r="P4" s="11"/>
      <c r="Q4" s="11" t="s">
        <v>44</v>
      </c>
      <c r="R4" s="11"/>
      <c r="S4" s="9" t="s">
        <v>45</v>
      </c>
    </row>
    <row r="5" spans="1:19" s="6" customFormat="1" ht="30" customHeight="1" x14ac:dyDescent="0.25">
      <c r="A5" s="12"/>
      <c r="B5" s="12"/>
      <c r="C5" s="12"/>
      <c r="D5" s="12"/>
      <c r="E5" s="12"/>
      <c r="F5" s="12"/>
      <c r="G5" s="12"/>
      <c r="H5" s="12"/>
      <c r="I5" s="13" t="s">
        <v>46</v>
      </c>
      <c r="J5" s="13"/>
      <c r="K5" s="13"/>
      <c r="L5" s="9" t="s">
        <v>47</v>
      </c>
      <c r="M5" s="12"/>
      <c r="N5" s="12"/>
      <c r="O5" s="9" t="s">
        <v>48</v>
      </c>
      <c r="P5" s="9" t="s">
        <v>49</v>
      </c>
      <c r="Q5" s="9" t="s">
        <v>48</v>
      </c>
      <c r="R5" s="9" t="s">
        <v>49</v>
      </c>
      <c r="S5" s="12"/>
    </row>
    <row r="6" spans="1:19" s="6" customFormat="1" x14ac:dyDescent="0.25">
      <c r="A6" s="12"/>
      <c r="B6" s="12"/>
      <c r="C6" s="12"/>
      <c r="D6" s="12"/>
      <c r="E6" s="12"/>
      <c r="F6" s="12"/>
      <c r="G6" s="12"/>
      <c r="H6" s="12"/>
      <c r="I6" s="9" t="s">
        <v>50</v>
      </c>
      <c r="J6" s="9" t="s">
        <v>51</v>
      </c>
      <c r="K6" s="9" t="s">
        <v>52</v>
      </c>
      <c r="L6" s="12"/>
      <c r="M6" s="12"/>
      <c r="N6" s="12"/>
      <c r="O6" s="12"/>
      <c r="P6" s="12"/>
      <c r="Q6" s="12"/>
      <c r="R6" s="12"/>
      <c r="S6" s="12"/>
    </row>
    <row r="7" spans="1:19" x14ac:dyDescent="0.25">
      <c r="A7" s="14" t="s">
        <v>53</v>
      </c>
      <c r="B7" s="14" t="s">
        <v>54</v>
      </c>
      <c r="C7" s="14" t="s">
        <v>55</v>
      </c>
      <c r="D7" s="14" t="s">
        <v>56</v>
      </c>
      <c r="E7" s="14" t="s">
        <v>57</v>
      </c>
      <c r="F7" s="14" t="s">
        <v>58</v>
      </c>
      <c r="G7" s="14" t="s">
        <v>59</v>
      </c>
      <c r="H7" s="14" t="s">
        <v>60</v>
      </c>
      <c r="I7" s="15" t="s">
        <v>61</v>
      </c>
      <c r="J7" s="15"/>
      <c r="K7" s="15"/>
      <c r="L7" s="15"/>
      <c r="M7" s="14" t="s">
        <v>62</v>
      </c>
      <c r="N7" s="14" t="s">
        <v>63</v>
      </c>
      <c r="O7" s="15" t="s">
        <v>64</v>
      </c>
      <c r="P7" s="15"/>
      <c r="Q7" s="15" t="s">
        <v>65</v>
      </c>
      <c r="R7" s="15"/>
      <c r="S7" s="14" t="s">
        <v>66</v>
      </c>
    </row>
    <row r="8" spans="1:19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4" t="s">
        <v>67</v>
      </c>
      <c r="B9" s="4" t="s">
        <v>68</v>
      </c>
      <c r="C9" s="4">
        <v>1</v>
      </c>
      <c r="D9" s="4">
        <v>49095007</v>
      </c>
      <c r="E9" s="4">
        <v>0</v>
      </c>
      <c r="F9" s="4">
        <v>0</v>
      </c>
      <c r="G9" s="4">
        <v>49095007</v>
      </c>
      <c r="H9" s="16">
        <f>SUM(G9/186195002*100)</f>
        <v>26.367521401030945</v>
      </c>
      <c r="I9" s="4">
        <v>49095007</v>
      </c>
      <c r="J9" s="4">
        <v>0</v>
      </c>
      <c r="K9" s="4">
        <v>49095007</v>
      </c>
      <c r="L9" s="16">
        <f>SUM(K9/186195002*100)</f>
        <v>26.367521401030945</v>
      </c>
      <c r="M9" s="4">
        <v>0</v>
      </c>
      <c r="N9" s="16">
        <f>SUM((G9+M9)/186195002*100)</f>
        <v>26.367521401030945</v>
      </c>
      <c r="O9" s="4">
        <v>0</v>
      </c>
      <c r="P9" s="16">
        <v>0</v>
      </c>
      <c r="Q9" s="4">
        <v>0</v>
      </c>
      <c r="R9" s="16">
        <v>0</v>
      </c>
      <c r="S9" s="4">
        <v>49095007</v>
      </c>
    </row>
    <row r="10" spans="1:19" x14ac:dyDescent="0.25">
      <c r="A10" s="4" t="s">
        <v>69</v>
      </c>
      <c r="B10" s="4" t="s">
        <v>70</v>
      </c>
      <c r="C10" s="4">
        <v>59128</v>
      </c>
      <c r="D10" s="4">
        <v>137099995</v>
      </c>
      <c r="E10" s="4">
        <v>0</v>
      </c>
      <c r="F10" s="4">
        <v>0</v>
      </c>
      <c r="G10" s="4">
        <v>137099995</v>
      </c>
      <c r="H10" s="16">
        <f>SUM(G10/186195002*100)</f>
        <v>73.632478598969058</v>
      </c>
      <c r="I10" s="4">
        <v>137099995</v>
      </c>
      <c r="J10" s="4">
        <v>0</v>
      </c>
      <c r="K10" s="4">
        <v>137099995</v>
      </c>
      <c r="L10" s="16">
        <f>SUM(K10/186195002*100)</f>
        <v>73.632478598969058</v>
      </c>
      <c r="M10" s="4">
        <v>0</v>
      </c>
      <c r="N10" s="16">
        <f>SUM((G10+M10)/186195002*100)</f>
        <v>73.632478598969058</v>
      </c>
      <c r="O10" s="4">
        <v>0</v>
      </c>
      <c r="P10" s="16">
        <f>SUM(O10/137099995*100)</f>
        <v>0</v>
      </c>
      <c r="Q10" s="4" t="s">
        <v>71</v>
      </c>
      <c r="R10" s="4" t="s">
        <v>71</v>
      </c>
      <c r="S10" s="4">
        <v>136856057</v>
      </c>
    </row>
    <row r="11" spans="1:19" x14ac:dyDescent="0.25">
      <c r="A11" s="4" t="s">
        <v>72</v>
      </c>
      <c r="B11" s="4" t="s">
        <v>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A12" s="4" t="s">
        <v>74</v>
      </c>
      <c r="B12" s="4" t="s">
        <v>75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 t="s">
        <v>71</v>
      </c>
      <c r="I12" s="4">
        <v>0</v>
      </c>
      <c r="J12" s="4">
        <v>0</v>
      </c>
      <c r="K12" s="4">
        <v>0</v>
      </c>
      <c r="L12" s="16">
        <f>SUM(K12/186195002*100)</f>
        <v>0</v>
      </c>
      <c r="M12" s="4">
        <v>0</v>
      </c>
      <c r="N12" s="4" t="s">
        <v>71</v>
      </c>
      <c r="O12" s="4">
        <v>0</v>
      </c>
      <c r="P12" s="16">
        <v>0</v>
      </c>
      <c r="Q12" s="4" t="s">
        <v>71</v>
      </c>
      <c r="R12" s="4" t="s">
        <v>71</v>
      </c>
      <c r="S12" s="4">
        <v>0</v>
      </c>
    </row>
    <row r="13" spans="1:19" x14ac:dyDescent="0.25">
      <c r="A13" s="4" t="s">
        <v>76</v>
      </c>
      <c r="B13" s="4" t="s">
        <v>77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16">
        <f>SUM(G13/186195002*100)</f>
        <v>0</v>
      </c>
      <c r="I13" s="4">
        <v>0</v>
      </c>
      <c r="J13" s="4">
        <v>0</v>
      </c>
      <c r="K13" s="4">
        <v>0</v>
      </c>
      <c r="L13" s="16">
        <f>SUM(K13/186195002*100)</f>
        <v>0</v>
      </c>
      <c r="M13" s="4">
        <v>0</v>
      </c>
      <c r="N13" s="16">
        <f>SUM((G13+M13)/186195002*100)</f>
        <v>0</v>
      </c>
      <c r="O13" s="4">
        <v>0</v>
      </c>
      <c r="P13" s="16">
        <v>0</v>
      </c>
      <c r="Q13" s="4" t="s">
        <v>71</v>
      </c>
      <c r="R13" s="4" t="s">
        <v>71</v>
      </c>
      <c r="S13" s="4">
        <v>0</v>
      </c>
    </row>
    <row r="14" spans="1:1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6" customFormat="1" x14ac:dyDescent="0.25">
      <c r="A15" s="12"/>
      <c r="B15" s="12" t="s">
        <v>78</v>
      </c>
      <c r="C15" s="12">
        <f>SUM(C9:C13)</f>
        <v>59129</v>
      </c>
      <c r="D15" s="12">
        <f>SUM(D9:D13)</f>
        <v>186195002</v>
      </c>
      <c r="E15" s="12">
        <f>SUM(E9:E13)</f>
        <v>0</v>
      </c>
      <c r="F15" s="12">
        <f>SUM(F9:F13)</f>
        <v>0</v>
      </c>
      <c r="G15" s="12">
        <f>SUM(G9:G13)</f>
        <v>186195002</v>
      </c>
      <c r="H15" s="17">
        <f>SUM(H9:H13)</f>
        <v>100</v>
      </c>
      <c r="I15" s="12">
        <f>SUM(I9:I13)</f>
        <v>186195002</v>
      </c>
      <c r="J15" s="12">
        <f>SUM(J9:J13)</f>
        <v>0</v>
      </c>
      <c r="K15" s="12">
        <f>SUM(K9:K13)</f>
        <v>186195002</v>
      </c>
      <c r="L15" s="17">
        <f>SUM(L9:L13)</f>
        <v>100</v>
      </c>
      <c r="M15" s="12">
        <f>SUM(M9:M13)</f>
        <v>0</v>
      </c>
      <c r="N15" s="17">
        <f>SUM(N9:N13)</f>
        <v>100</v>
      </c>
      <c r="O15" s="12">
        <f>SUM(O9:O13)</f>
        <v>0</v>
      </c>
      <c r="P15" s="17">
        <f>SUM(O15/G15*100)</f>
        <v>0</v>
      </c>
      <c r="Q15" s="12">
        <f>SUM(Q9:Q13)</f>
        <v>0</v>
      </c>
      <c r="R15" s="17">
        <f>SUM(R9:R13)</f>
        <v>0</v>
      </c>
      <c r="S15" s="12">
        <f>SUM(S9:S13)</f>
        <v>185951064</v>
      </c>
    </row>
  </sheetData>
  <mergeCells count="8">
    <mergeCell ref="A1:D1"/>
    <mergeCell ref="I4:L4"/>
    <mergeCell ref="O4:P4"/>
    <mergeCell ref="Q4:R4"/>
    <mergeCell ref="I5:K5"/>
    <mergeCell ref="I7:L7"/>
    <mergeCell ref="O7:P7"/>
    <mergeCell ref="Q7:R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A2F7A-DBEA-4D4C-89C6-AA384CEB0B32}">
  <dimension ref="A1:T24"/>
  <sheetViews>
    <sheetView topLeftCell="A3" workbookViewId="0">
      <selection activeCell="A3" sqref="A3:T24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79</v>
      </c>
    </row>
    <row r="3" spans="1:20" s="6" customFormat="1" ht="135" x14ac:dyDescent="0.25">
      <c r="A3" s="9" t="s">
        <v>31</v>
      </c>
      <c r="B3" s="9" t="s">
        <v>80</v>
      </c>
      <c r="C3" s="9" t="s">
        <v>81</v>
      </c>
      <c r="D3" s="9" t="s">
        <v>34</v>
      </c>
      <c r="E3" s="9" t="s">
        <v>35</v>
      </c>
      <c r="F3" s="9" t="s">
        <v>36</v>
      </c>
      <c r="G3" s="9" t="s">
        <v>37</v>
      </c>
      <c r="H3" s="9" t="s">
        <v>82</v>
      </c>
      <c r="I3" s="9" t="s">
        <v>83</v>
      </c>
      <c r="J3" s="11" t="s">
        <v>40</v>
      </c>
      <c r="K3" s="11"/>
      <c r="L3" s="11"/>
      <c r="M3" s="11"/>
      <c r="N3" s="9" t="s">
        <v>41</v>
      </c>
      <c r="O3" s="9" t="s">
        <v>84</v>
      </c>
      <c r="P3" s="11" t="s">
        <v>43</v>
      </c>
      <c r="Q3" s="11"/>
      <c r="R3" s="11" t="s">
        <v>44</v>
      </c>
      <c r="S3" s="11"/>
      <c r="T3" s="9" t="s">
        <v>45</v>
      </c>
    </row>
    <row r="4" spans="1:20" s="6" customFormat="1" ht="30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3" t="s">
        <v>46</v>
      </c>
      <c r="K4" s="13"/>
      <c r="L4" s="13"/>
      <c r="M4" s="9" t="s">
        <v>47</v>
      </c>
      <c r="N4" s="18"/>
      <c r="O4" s="12"/>
      <c r="P4" s="10" t="s">
        <v>48</v>
      </c>
      <c r="Q4" s="9" t="s">
        <v>49</v>
      </c>
      <c r="R4" s="9" t="s">
        <v>48</v>
      </c>
      <c r="S4" s="9" t="s">
        <v>49</v>
      </c>
      <c r="T4" s="12"/>
    </row>
    <row r="5" spans="1:20" s="6" customFormat="1" x14ac:dyDescent="0.25">
      <c r="A5" s="12"/>
      <c r="B5" s="12"/>
      <c r="C5" s="12"/>
      <c r="D5" s="12"/>
      <c r="E5" s="12"/>
      <c r="F5" s="12"/>
      <c r="G5" s="12"/>
      <c r="H5" s="12"/>
      <c r="I5" s="12"/>
      <c r="J5" s="9" t="s">
        <v>50</v>
      </c>
      <c r="K5" s="9" t="s">
        <v>51</v>
      </c>
      <c r="L5" s="9" t="s">
        <v>52</v>
      </c>
      <c r="M5" s="12"/>
      <c r="N5" s="12"/>
      <c r="O5" s="12"/>
      <c r="P5" s="12"/>
      <c r="Q5" s="12"/>
      <c r="R5" s="12"/>
      <c r="S5" s="12"/>
      <c r="T5" s="12"/>
    </row>
    <row r="6" spans="1:20" s="6" customFormat="1" x14ac:dyDescent="0.25">
      <c r="A6" s="19"/>
      <c r="B6" s="19" t="s">
        <v>53</v>
      </c>
      <c r="C6" s="19" t="s">
        <v>54</v>
      </c>
      <c r="D6" s="19" t="s">
        <v>55</v>
      </c>
      <c r="E6" s="19" t="s">
        <v>56</v>
      </c>
      <c r="F6" s="19" t="s">
        <v>57</v>
      </c>
      <c r="G6" s="19" t="s">
        <v>58</v>
      </c>
      <c r="H6" s="19" t="s">
        <v>59</v>
      </c>
      <c r="I6" s="19" t="s">
        <v>60</v>
      </c>
      <c r="J6" s="20" t="s">
        <v>61</v>
      </c>
      <c r="K6" s="20"/>
      <c r="L6" s="20"/>
      <c r="M6" s="20"/>
      <c r="N6" s="19" t="s">
        <v>62</v>
      </c>
      <c r="O6" s="19" t="s">
        <v>63</v>
      </c>
      <c r="P6" s="20" t="s">
        <v>64</v>
      </c>
      <c r="Q6" s="20"/>
      <c r="R6" s="20" t="s">
        <v>65</v>
      </c>
      <c r="S6" s="20"/>
      <c r="T6" s="19" t="s">
        <v>66</v>
      </c>
    </row>
    <row r="7" spans="1:20" x14ac:dyDescent="0.25">
      <c r="A7" s="5" t="s">
        <v>85</v>
      </c>
      <c r="B7" s="4" t="s">
        <v>86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4" t="s">
        <v>87</v>
      </c>
      <c r="B8" s="4" t="s">
        <v>88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6">
        <f>SUM(H8/186195002*100)</f>
        <v>0</v>
      </c>
      <c r="J8" s="4">
        <v>0</v>
      </c>
      <c r="K8" s="4">
        <v>0</v>
      </c>
      <c r="L8" s="4">
        <f>+J8+K8</f>
        <v>0</v>
      </c>
      <c r="M8" s="16">
        <f>SUM(L8/186195002*100)</f>
        <v>0</v>
      </c>
      <c r="N8" s="4">
        <v>0</v>
      </c>
      <c r="O8" s="16">
        <f>SUM((H8+N8)/186195002*100)</f>
        <v>0</v>
      </c>
      <c r="P8" s="4">
        <v>0</v>
      </c>
      <c r="Q8" s="16">
        <v>0</v>
      </c>
      <c r="R8" s="4">
        <v>0</v>
      </c>
      <c r="S8" s="16">
        <v>0</v>
      </c>
      <c r="T8" s="4">
        <v>0</v>
      </c>
    </row>
    <row r="9" spans="1:20" x14ac:dyDescent="0.25">
      <c r="A9" s="4" t="s">
        <v>89</v>
      </c>
      <c r="B9" s="4" t="s">
        <v>90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6">
        <f>SUM(H9/186195002*100)</f>
        <v>0</v>
      </c>
      <c r="J9" s="4">
        <v>0</v>
      </c>
      <c r="K9" s="4">
        <v>0</v>
      </c>
      <c r="L9" s="4">
        <f>+J9+K9</f>
        <v>0</v>
      </c>
      <c r="M9" s="16">
        <f>SUM(L9/186195002*100)</f>
        <v>0</v>
      </c>
      <c r="N9" s="4">
        <v>0</v>
      </c>
      <c r="O9" s="16">
        <f>SUM((H9+N9)/186195002*100)</f>
        <v>0</v>
      </c>
      <c r="P9" s="4">
        <v>0</v>
      </c>
      <c r="Q9" s="16">
        <v>0</v>
      </c>
      <c r="R9" s="4">
        <v>0</v>
      </c>
      <c r="S9" s="16">
        <v>0</v>
      </c>
      <c r="T9" s="4">
        <v>0</v>
      </c>
    </row>
    <row r="10" spans="1:20" x14ac:dyDescent="0.25">
      <c r="A10" s="4" t="s">
        <v>91</v>
      </c>
      <c r="B10" s="4" t="s">
        <v>92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6">
        <f>SUM(H10/186195002*100)</f>
        <v>0</v>
      </c>
      <c r="J10" s="4">
        <v>0</v>
      </c>
      <c r="K10" s="4">
        <v>0</v>
      </c>
      <c r="L10" s="4">
        <f>+J10+K10</f>
        <v>0</v>
      </c>
      <c r="M10" s="16">
        <f>SUM(L10/186195002*100)</f>
        <v>0</v>
      </c>
      <c r="N10" s="4">
        <v>0</v>
      </c>
      <c r="O10" s="16">
        <f>SUM((H10+N10)/186195002*100)</f>
        <v>0</v>
      </c>
      <c r="P10" s="4">
        <v>0</v>
      </c>
      <c r="Q10" s="16">
        <v>0</v>
      </c>
      <c r="R10" s="4">
        <v>0</v>
      </c>
      <c r="S10" s="16">
        <v>0</v>
      </c>
      <c r="T10" s="4">
        <v>0</v>
      </c>
    </row>
    <row r="11" spans="1:20" x14ac:dyDescent="0.25">
      <c r="A11" s="4" t="s">
        <v>93</v>
      </c>
      <c r="B11" s="4" t="s">
        <v>94</v>
      </c>
      <c r="C11" s="4"/>
      <c r="D11" s="4">
        <v>1</v>
      </c>
      <c r="E11" s="4">
        <v>49095007</v>
      </c>
      <c r="F11" s="4">
        <v>0</v>
      </c>
      <c r="G11" s="4">
        <v>0</v>
      </c>
      <c r="H11" s="4">
        <v>49095007</v>
      </c>
      <c r="I11" s="16">
        <f>SUM(H11/186195002*100)</f>
        <v>26.367521401030945</v>
      </c>
      <c r="J11" s="4">
        <v>49095007</v>
      </c>
      <c r="K11" s="4">
        <v>0</v>
      </c>
      <c r="L11" s="4">
        <f>+J11+K11</f>
        <v>49095007</v>
      </c>
      <c r="M11" s="16">
        <f>SUM(L11/186195002*100)</f>
        <v>26.367521401030945</v>
      </c>
      <c r="N11" s="4">
        <v>0</v>
      </c>
      <c r="O11" s="16">
        <f>SUM((H11+N11)/186195002*100)</f>
        <v>26.367521401030945</v>
      </c>
      <c r="P11" s="4">
        <v>0</v>
      </c>
      <c r="Q11" s="16">
        <v>0</v>
      </c>
      <c r="R11" s="4">
        <v>0</v>
      </c>
      <c r="S11" s="16">
        <v>0</v>
      </c>
      <c r="T11" s="4">
        <v>49095007</v>
      </c>
    </row>
    <row r="12" spans="1:20" x14ac:dyDescent="0.25">
      <c r="A12" s="4"/>
      <c r="B12" s="4" t="s">
        <v>95</v>
      </c>
      <c r="C12" s="4" t="s">
        <v>96</v>
      </c>
      <c r="D12" s="4">
        <v>1</v>
      </c>
      <c r="E12" s="4">
        <v>49095007</v>
      </c>
      <c r="F12" s="4">
        <v>0</v>
      </c>
      <c r="G12" s="4">
        <v>0</v>
      </c>
      <c r="H12" s="4">
        <v>49095007</v>
      </c>
      <c r="I12" s="16">
        <f>SUM(H12/186195002*100)</f>
        <v>26.367521401030945</v>
      </c>
      <c r="J12" s="4">
        <v>49095007</v>
      </c>
      <c r="K12" s="4">
        <v>0</v>
      </c>
      <c r="L12" s="4">
        <f>+J12+K12</f>
        <v>49095007</v>
      </c>
      <c r="M12" s="16">
        <f>SUM(L12/186195002*100)</f>
        <v>26.367521401030945</v>
      </c>
      <c r="N12" s="4">
        <v>0</v>
      </c>
      <c r="O12" s="16">
        <f>SUM((H12+N12)/186195002*100)</f>
        <v>26.367521401030945</v>
      </c>
      <c r="P12" s="4">
        <v>0</v>
      </c>
      <c r="Q12" s="16">
        <f>SUM(P12/H12*100)</f>
        <v>0</v>
      </c>
      <c r="R12" s="4">
        <v>0</v>
      </c>
      <c r="S12" s="16">
        <f>SUM(R12/H12*100)</f>
        <v>0</v>
      </c>
      <c r="T12" s="4">
        <v>49095007</v>
      </c>
    </row>
    <row r="13" spans="1:20" s="6" customFormat="1" x14ac:dyDescent="0.25">
      <c r="A13" s="12"/>
      <c r="B13" s="12" t="s">
        <v>97</v>
      </c>
      <c r="C13" s="12"/>
      <c r="D13" s="12">
        <f>+D8+D9+D10+D11</f>
        <v>1</v>
      </c>
      <c r="E13" s="12">
        <f>+E8+E9+E10+E11</f>
        <v>49095007</v>
      </c>
      <c r="F13" s="12">
        <f>+F8+F9+F10+F11</f>
        <v>0</v>
      </c>
      <c r="G13" s="12">
        <f>+G8+G9+G10+G11</f>
        <v>0</v>
      </c>
      <c r="H13" s="12">
        <f>+H8+H9+H10+H11</f>
        <v>49095007</v>
      </c>
      <c r="I13" s="17">
        <f>+I8+I9+I10+I11</f>
        <v>26.367521401030945</v>
      </c>
      <c r="J13" s="12">
        <f>+J8+J9+J10+J11</f>
        <v>49095007</v>
      </c>
      <c r="K13" s="12">
        <f>+K8+K9+K10+K11</f>
        <v>0</v>
      </c>
      <c r="L13" s="12">
        <f>+L8+L9+L10+L11</f>
        <v>49095007</v>
      </c>
      <c r="M13" s="17">
        <f>+M8+M9+M10+M11</f>
        <v>26.367521401030945</v>
      </c>
      <c r="N13" s="12">
        <f>+N8+N9+N10+N11</f>
        <v>0</v>
      </c>
      <c r="O13" s="17">
        <f>+O8+O9+O10+O11</f>
        <v>26.367521401030945</v>
      </c>
      <c r="P13" s="12">
        <f>+P8+P9+P10+P11</f>
        <v>0</v>
      </c>
      <c r="Q13" s="17">
        <v>0</v>
      </c>
      <c r="R13" s="12">
        <f>+R8+R9+R10+R11</f>
        <v>0</v>
      </c>
      <c r="S13" s="17">
        <f>SUM(R13/H13*100)</f>
        <v>0</v>
      </c>
      <c r="T13" s="12">
        <f>+T8+T9+T10+T11</f>
        <v>49095007</v>
      </c>
    </row>
    <row r="14" spans="1:20" x14ac:dyDescent="0.25">
      <c r="A14" s="5" t="s">
        <v>98</v>
      </c>
      <c r="B14" s="4" t="s">
        <v>99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25">
      <c r="A15" s="4" t="s">
        <v>87</v>
      </c>
      <c r="B15" s="4" t="s">
        <v>100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6">
        <f>SUM(H15/186195002*100)</f>
        <v>0</v>
      </c>
      <c r="J15" s="4">
        <v>0</v>
      </c>
      <c r="K15" s="4">
        <v>0</v>
      </c>
      <c r="L15" s="4">
        <f>+J15+K15</f>
        <v>0</v>
      </c>
      <c r="M15" s="16">
        <f>SUM(L15/186195002*100)</f>
        <v>0</v>
      </c>
      <c r="N15" s="4">
        <v>0</v>
      </c>
      <c r="O15" s="16">
        <f>SUM((H15+N15)/186195002*100)</f>
        <v>0</v>
      </c>
      <c r="P15" s="4">
        <v>0</v>
      </c>
      <c r="Q15" s="16">
        <v>0</v>
      </c>
      <c r="R15" s="4">
        <v>0</v>
      </c>
      <c r="S15" s="16">
        <v>0</v>
      </c>
      <c r="T15" s="4">
        <v>0</v>
      </c>
    </row>
    <row r="16" spans="1:20" x14ac:dyDescent="0.25">
      <c r="A16" s="4" t="s">
        <v>89</v>
      </c>
      <c r="B16" s="4" t="s">
        <v>101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6">
        <f>SUM(H16/186195002*100)</f>
        <v>0</v>
      </c>
      <c r="J16" s="4">
        <v>0</v>
      </c>
      <c r="K16" s="4">
        <v>0</v>
      </c>
      <c r="L16" s="4">
        <f>+J16+K16</f>
        <v>0</v>
      </c>
      <c r="M16" s="16">
        <f>SUM(L16/186195002*100)</f>
        <v>0</v>
      </c>
      <c r="N16" s="4">
        <v>0</v>
      </c>
      <c r="O16" s="16">
        <f>SUM((H16+N16)/186195002*100)</f>
        <v>0</v>
      </c>
      <c r="P16" s="4">
        <v>0</v>
      </c>
      <c r="Q16" s="16">
        <v>0</v>
      </c>
      <c r="R16" s="4">
        <v>0</v>
      </c>
      <c r="S16" s="16">
        <v>0</v>
      </c>
      <c r="T16" s="4">
        <v>0</v>
      </c>
    </row>
    <row r="17" spans="1:20" x14ac:dyDescent="0.25">
      <c r="A17" s="4" t="s">
        <v>91</v>
      </c>
      <c r="B17" s="4" t="s">
        <v>102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6">
        <f>SUM(H17/186195002*100)</f>
        <v>0</v>
      </c>
      <c r="J17" s="4">
        <v>0</v>
      </c>
      <c r="K17" s="4">
        <v>0</v>
      </c>
      <c r="L17" s="4">
        <f>+J17+K17</f>
        <v>0</v>
      </c>
      <c r="M17" s="16">
        <f>SUM(L17/186195002*100)</f>
        <v>0</v>
      </c>
      <c r="N17" s="4">
        <v>0</v>
      </c>
      <c r="O17" s="16">
        <f>SUM((H17+N17)/186195002*100)</f>
        <v>0</v>
      </c>
      <c r="P17" s="4">
        <v>0</v>
      </c>
      <c r="Q17" s="16">
        <v>0</v>
      </c>
      <c r="R17" s="4">
        <v>0</v>
      </c>
      <c r="S17" s="16">
        <v>0</v>
      </c>
      <c r="T17" s="4">
        <v>0</v>
      </c>
    </row>
    <row r="18" spans="1:2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4" t="s">
        <v>93</v>
      </c>
      <c r="B19" s="4" t="s">
        <v>103</v>
      </c>
      <c r="C19" s="4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6">
        <f>SUM(H19/186195002*100)</f>
        <v>0</v>
      </c>
      <c r="J19" s="4">
        <v>0</v>
      </c>
      <c r="K19" s="4">
        <v>0</v>
      </c>
      <c r="L19" s="4">
        <f>+J19+K19</f>
        <v>0</v>
      </c>
      <c r="M19" s="16">
        <f>SUM(L19/186195002*100)</f>
        <v>0</v>
      </c>
      <c r="N19" s="4">
        <v>0</v>
      </c>
      <c r="O19" s="16">
        <f>SUM((H19+N19)/186195002*100)</f>
        <v>0</v>
      </c>
      <c r="P19" s="4">
        <v>0</v>
      </c>
      <c r="Q19" s="16">
        <v>0</v>
      </c>
      <c r="R19" s="4">
        <v>0</v>
      </c>
      <c r="S19" s="16">
        <v>0</v>
      </c>
      <c r="T19" s="4">
        <v>0</v>
      </c>
    </row>
    <row r="20" spans="1:2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 t="s">
        <v>104</v>
      </c>
      <c r="B21" s="4" t="s">
        <v>105</v>
      </c>
      <c r="C21" s="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6">
        <f>SUM(H21/186195002*100)</f>
        <v>0</v>
      </c>
      <c r="J21" s="4">
        <v>0</v>
      </c>
      <c r="K21" s="4">
        <v>0</v>
      </c>
      <c r="L21" s="4">
        <f>+J21+K21</f>
        <v>0</v>
      </c>
      <c r="M21" s="16">
        <f>SUM(L21/186195002*100)</f>
        <v>0</v>
      </c>
      <c r="N21" s="4">
        <v>0</v>
      </c>
      <c r="O21" s="16">
        <f>SUM((H21+N21)/186195002*100)</f>
        <v>0</v>
      </c>
      <c r="P21" s="4">
        <v>0</v>
      </c>
      <c r="Q21" s="16">
        <v>0</v>
      </c>
      <c r="R21" s="4">
        <v>0</v>
      </c>
      <c r="S21" s="16">
        <v>0</v>
      </c>
      <c r="T21" s="4">
        <v>0</v>
      </c>
    </row>
    <row r="22" spans="1:2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s="6" customFormat="1" x14ac:dyDescent="0.25">
      <c r="A23" s="12"/>
      <c r="B23" s="12" t="s">
        <v>106</v>
      </c>
      <c r="C23" s="12"/>
      <c r="D23" s="12">
        <f>+D15+D16+D17+D19+D21</f>
        <v>0</v>
      </c>
      <c r="E23" s="12">
        <f>+E15+E16+E17+E19+E21</f>
        <v>0</v>
      </c>
      <c r="F23" s="12">
        <f>+F15+F16+F17+F19+F21</f>
        <v>0</v>
      </c>
      <c r="G23" s="12">
        <f>+G15+G16+G17+G19+G21</f>
        <v>0</v>
      </c>
      <c r="H23" s="12">
        <f>+H15+H16+H17+H19+H21</f>
        <v>0</v>
      </c>
      <c r="I23" s="17">
        <f>+I15+I16+I17+I19+I21</f>
        <v>0</v>
      </c>
      <c r="J23" s="12">
        <f>+J15+J16+J17+J19+J21</f>
        <v>0</v>
      </c>
      <c r="K23" s="12">
        <f>+K15+K16+K17+K19+K21</f>
        <v>0</v>
      </c>
      <c r="L23" s="12">
        <f>+L15+L16+L17+L19+L21</f>
        <v>0</v>
      </c>
      <c r="M23" s="17">
        <f>+M15+M16+M17+M19+M21</f>
        <v>0</v>
      </c>
      <c r="N23" s="12">
        <f>+N15+N16+N17+N19+N21</f>
        <v>0</v>
      </c>
      <c r="O23" s="17">
        <f>+O15+O16+O17+O19+O21</f>
        <v>0</v>
      </c>
      <c r="P23" s="12">
        <f>+P15+P16+P17+P19+P21</f>
        <v>0</v>
      </c>
      <c r="Q23" s="17">
        <v>0</v>
      </c>
      <c r="R23" s="12">
        <f>+R15+R16+R17+R19+R21</f>
        <v>0</v>
      </c>
      <c r="S23" s="17">
        <f>+S15+S16+S17+S19+S21</f>
        <v>0</v>
      </c>
      <c r="T23" s="12">
        <f>+T15+T16+T17+T19+T21</f>
        <v>0</v>
      </c>
    </row>
    <row r="24" spans="1:20" s="6" customFormat="1" x14ac:dyDescent="0.25">
      <c r="A24" s="12"/>
      <c r="B24" s="12" t="s">
        <v>107</v>
      </c>
      <c r="C24" s="12"/>
      <c r="D24" s="12">
        <f>+(D13+D23)</f>
        <v>1</v>
      </c>
      <c r="E24" s="12">
        <f>+(E13+E23)</f>
        <v>49095007</v>
      </c>
      <c r="F24" s="12">
        <f>+(F13+F23)</f>
        <v>0</v>
      </c>
      <c r="G24" s="12">
        <f>+(G13+G23)</f>
        <v>0</v>
      </c>
      <c r="H24" s="12">
        <f>+(H13+H23)</f>
        <v>49095007</v>
      </c>
      <c r="I24" s="17">
        <f>+(I13+I23)</f>
        <v>26.367521401030945</v>
      </c>
      <c r="J24" s="12">
        <f>+(J13+J23)</f>
        <v>49095007</v>
      </c>
      <c r="K24" s="12">
        <f>+(K13+K23)</f>
        <v>0</v>
      </c>
      <c r="L24" s="12">
        <f>+(L13+L23)</f>
        <v>49095007</v>
      </c>
      <c r="M24" s="17">
        <f>+(M13+M23)</f>
        <v>26.367521401030945</v>
      </c>
      <c r="N24" s="12">
        <f>+(N13+N23)</f>
        <v>0</v>
      </c>
      <c r="O24" s="17">
        <f>+(O13+O23)</f>
        <v>26.367521401030945</v>
      </c>
      <c r="P24" s="12">
        <f>+(P13+P23)</f>
        <v>0</v>
      </c>
      <c r="Q24" s="17">
        <v>0</v>
      </c>
      <c r="R24" s="12">
        <f>+(R13+R23)</f>
        <v>0</v>
      </c>
      <c r="S24" s="17">
        <f>SUM(R24/H24*100)</f>
        <v>0</v>
      </c>
      <c r="T24" s="12">
        <f>+(T13+T23)</f>
        <v>49095007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E833C-CBF9-4710-BBAA-B50BC01A4510}">
  <dimension ref="A1:W59"/>
  <sheetViews>
    <sheetView topLeftCell="A3" workbookViewId="0">
      <selection activeCell="A3" sqref="A3:W59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3" width="16.7109375" customWidth="1"/>
  </cols>
  <sheetData>
    <row r="1" spans="1:23" s="7" customFormat="1" ht="15.75" x14ac:dyDescent="0.25">
      <c r="A1" s="7" t="s">
        <v>108</v>
      </c>
    </row>
    <row r="3" spans="1:23" s="6" customFormat="1" ht="90" x14ac:dyDescent="0.25">
      <c r="A3" s="9" t="s">
        <v>31</v>
      </c>
      <c r="B3" s="9" t="s">
        <v>80</v>
      </c>
      <c r="C3" s="9" t="s">
        <v>81</v>
      </c>
      <c r="D3" s="9" t="s">
        <v>34</v>
      </c>
      <c r="E3" s="9" t="s">
        <v>35</v>
      </c>
      <c r="F3" s="9" t="s">
        <v>36</v>
      </c>
      <c r="G3" s="9" t="s">
        <v>37</v>
      </c>
      <c r="H3" s="9" t="s">
        <v>82</v>
      </c>
      <c r="I3" s="9" t="s">
        <v>109</v>
      </c>
      <c r="J3" s="11" t="s">
        <v>40</v>
      </c>
      <c r="K3" s="11"/>
      <c r="L3" s="11"/>
      <c r="M3" s="11"/>
      <c r="N3" s="9" t="s">
        <v>41</v>
      </c>
      <c r="O3" s="9" t="s">
        <v>42</v>
      </c>
      <c r="P3" s="11" t="s">
        <v>43</v>
      </c>
      <c r="Q3" s="11"/>
      <c r="R3" s="11" t="s">
        <v>44</v>
      </c>
      <c r="S3" s="11"/>
      <c r="T3" s="9" t="s">
        <v>45</v>
      </c>
      <c r="U3" s="11" t="s">
        <v>110</v>
      </c>
      <c r="V3" s="11"/>
      <c r="W3" s="11"/>
    </row>
    <row r="4" spans="1:23" s="6" customFormat="1" ht="30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3" t="s">
        <v>46</v>
      </c>
      <c r="K4" s="13"/>
      <c r="L4" s="13"/>
      <c r="M4" s="9" t="s">
        <v>47</v>
      </c>
      <c r="N4" s="18"/>
      <c r="O4" s="12"/>
      <c r="P4" s="10" t="s">
        <v>48</v>
      </c>
      <c r="Q4" s="9" t="s">
        <v>49</v>
      </c>
      <c r="R4" s="9" t="s">
        <v>48</v>
      </c>
      <c r="S4" s="9" t="s">
        <v>49</v>
      </c>
      <c r="T4" s="12"/>
      <c r="U4" s="21" t="s">
        <v>111</v>
      </c>
      <c r="V4" s="21"/>
      <c r="W4" s="21"/>
    </row>
    <row r="5" spans="1:23" s="6" customFormat="1" x14ac:dyDescent="0.25">
      <c r="A5" s="12"/>
      <c r="B5" s="12"/>
      <c r="C5" s="12"/>
      <c r="D5" s="12"/>
      <c r="E5" s="12"/>
      <c r="F5" s="12"/>
      <c r="G5" s="12"/>
      <c r="H5" s="12"/>
      <c r="I5" s="12"/>
      <c r="J5" s="9" t="s">
        <v>50</v>
      </c>
      <c r="K5" s="9" t="s">
        <v>51</v>
      </c>
      <c r="L5" s="9" t="s">
        <v>52</v>
      </c>
      <c r="M5" s="12"/>
      <c r="N5" s="12"/>
      <c r="O5" s="12"/>
      <c r="P5" s="12"/>
      <c r="Q5" s="12"/>
      <c r="R5" s="12"/>
      <c r="S5" s="12"/>
      <c r="T5" s="12"/>
      <c r="U5" s="18" t="s">
        <v>112</v>
      </c>
      <c r="V5" s="18" t="s">
        <v>113</v>
      </c>
      <c r="W5" s="18" t="s">
        <v>114</v>
      </c>
    </row>
    <row r="6" spans="1:23" s="6" customFormat="1" x14ac:dyDescent="0.25">
      <c r="A6" s="19"/>
      <c r="B6" s="19" t="s">
        <v>53</v>
      </c>
      <c r="C6" s="19" t="s">
        <v>54</v>
      </c>
      <c r="D6" s="19" t="s">
        <v>55</v>
      </c>
      <c r="E6" s="19" t="s">
        <v>56</v>
      </c>
      <c r="F6" s="19" t="s">
        <v>57</v>
      </c>
      <c r="G6" s="19" t="s">
        <v>58</v>
      </c>
      <c r="H6" s="19" t="s">
        <v>59</v>
      </c>
      <c r="I6" s="19" t="s">
        <v>60</v>
      </c>
      <c r="J6" s="20" t="s">
        <v>61</v>
      </c>
      <c r="K6" s="20"/>
      <c r="L6" s="20"/>
      <c r="M6" s="20"/>
      <c r="N6" s="19" t="s">
        <v>62</v>
      </c>
      <c r="O6" s="19" t="s">
        <v>63</v>
      </c>
      <c r="P6" s="20" t="s">
        <v>64</v>
      </c>
      <c r="Q6" s="20"/>
      <c r="R6" s="20" t="s">
        <v>65</v>
      </c>
      <c r="S6" s="20"/>
      <c r="T6" s="19" t="s">
        <v>66</v>
      </c>
      <c r="U6" s="12"/>
      <c r="V6" s="12"/>
      <c r="W6" s="12"/>
    </row>
    <row r="7" spans="1:23" x14ac:dyDescent="0.25">
      <c r="A7" s="5" t="s">
        <v>85</v>
      </c>
      <c r="B7" s="4" t="s">
        <v>115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x14ac:dyDescent="0.25">
      <c r="A8" s="4" t="s">
        <v>87</v>
      </c>
      <c r="B8" s="4" t="s">
        <v>116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6">
        <f>SUM(H8/186195002*100)</f>
        <v>0</v>
      </c>
      <c r="J8" s="4">
        <v>0</v>
      </c>
      <c r="K8" s="4">
        <v>0</v>
      </c>
      <c r="L8" s="4">
        <f>+J8+K8</f>
        <v>0</v>
      </c>
      <c r="M8" s="16">
        <f>SUM(L8/186195002*100)</f>
        <v>0</v>
      </c>
      <c r="N8" s="4">
        <v>0</v>
      </c>
      <c r="O8" s="16">
        <f>SUM((H8+N8)/186195002*100)</f>
        <v>0</v>
      </c>
      <c r="P8" s="4">
        <v>0</v>
      </c>
      <c r="Q8" s="16">
        <v>0</v>
      </c>
      <c r="R8" s="4" t="s">
        <v>71</v>
      </c>
      <c r="S8" s="4" t="s">
        <v>71</v>
      </c>
      <c r="T8" s="4">
        <v>0</v>
      </c>
      <c r="U8" s="4">
        <v>0</v>
      </c>
      <c r="V8" s="4">
        <v>0</v>
      </c>
      <c r="W8" s="4">
        <v>0</v>
      </c>
    </row>
    <row r="9" spans="1:23" x14ac:dyDescent="0.25">
      <c r="A9" s="4" t="s">
        <v>89</v>
      </c>
      <c r="B9" s="4" t="s">
        <v>117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6">
        <f>SUM(H9/186195002*100)</f>
        <v>0</v>
      </c>
      <c r="J9" s="4">
        <v>0</v>
      </c>
      <c r="K9" s="4">
        <v>0</v>
      </c>
      <c r="L9" s="4">
        <f>+J9+K9</f>
        <v>0</v>
      </c>
      <c r="M9" s="16">
        <f>SUM(L9/186195002*100)</f>
        <v>0</v>
      </c>
      <c r="N9" s="4">
        <v>0</v>
      </c>
      <c r="O9" s="16">
        <f>SUM((H9+N9)/186195002*100)</f>
        <v>0</v>
      </c>
      <c r="P9" s="4">
        <v>0</v>
      </c>
      <c r="Q9" s="16">
        <v>0</v>
      </c>
      <c r="R9" s="4" t="s">
        <v>71</v>
      </c>
      <c r="S9" s="4" t="s">
        <v>71</v>
      </c>
      <c r="T9" s="4">
        <v>0</v>
      </c>
      <c r="U9" s="4">
        <v>0</v>
      </c>
      <c r="V9" s="4">
        <v>0</v>
      </c>
      <c r="W9" s="4">
        <v>0</v>
      </c>
    </row>
    <row r="10" spans="1:23" x14ac:dyDescent="0.25">
      <c r="A10" s="4" t="s">
        <v>91</v>
      </c>
      <c r="B10" s="4" t="s">
        <v>118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6">
        <f>SUM(H10/186195002*100)</f>
        <v>0</v>
      </c>
      <c r="J10" s="4">
        <v>0</v>
      </c>
      <c r="K10" s="4">
        <v>0</v>
      </c>
      <c r="L10" s="4">
        <f>+J10+K10</f>
        <v>0</v>
      </c>
      <c r="M10" s="16">
        <f>SUM(L10/186195002*100)</f>
        <v>0</v>
      </c>
      <c r="N10" s="4">
        <v>0</v>
      </c>
      <c r="O10" s="16">
        <f>SUM((H10+N10)/186195002*100)</f>
        <v>0</v>
      </c>
      <c r="P10" s="4">
        <v>0</v>
      </c>
      <c r="Q10" s="16">
        <v>0</v>
      </c>
      <c r="R10" s="4" t="s">
        <v>71</v>
      </c>
      <c r="S10" s="4" t="s">
        <v>71</v>
      </c>
      <c r="T10" s="4">
        <v>0</v>
      </c>
      <c r="U10" s="4">
        <v>0</v>
      </c>
      <c r="V10" s="4">
        <v>0</v>
      </c>
      <c r="W10" s="4">
        <v>0</v>
      </c>
    </row>
    <row r="11" spans="1:23" x14ac:dyDescent="0.25">
      <c r="A11" s="4" t="s">
        <v>93</v>
      </c>
      <c r="B11" s="4" t="s">
        <v>119</v>
      </c>
      <c r="C11" s="4"/>
      <c r="D11" s="4">
        <v>1</v>
      </c>
      <c r="E11" s="4">
        <v>500</v>
      </c>
      <c r="F11" s="4">
        <v>0</v>
      </c>
      <c r="G11" s="4">
        <v>0</v>
      </c>
      <c r="H11" s="4">
        <v>500</v>
      </c>
      <c r="I11" s="16">
        <f>SUM(H11/186195002*100)</f>
        <v>2.6853567207996268E-4</v>
      </c>
      <c r="J11" s="4">
        <v>500</v>
      </c>
      <c r="K11" s="4">
        <v>0</v>
      </c>
      <c r="L11" s="4">
        <f>+J11+K11</f>
        <v>500</v>
      </c>
      <c r="M11" s="16">
        <f>SUM(L11/186195002*100)</f>
        <v>2.6853567207996268E-4</v>
      </c>
      <c r="N11" s="4">
        <v>0</v>
      </c>
      <c r="O11" s="16">
        <f>SUM((H11+N11)/186195002*100)</f>
        <v>2.6853567207996268E-4</v>
      </c>
      <c r="P11" s="4">
        <v>0</v>
      </c>
      <c r="Q11" s="16">
        <v>0</v>
      </c>
      <c r="R11" s="4" t="s">
        <v>71</v>
      </c>
      <c r="S11" s="4" t="s">
        <v>71</v>
      </c>
      <c r="T11" s="4">
        <v>500</v>
      </c>
      <c r="U11" s="4">
        <v>0</v>
      </c>
      <c r="V11" s="4">
        <v>0</v>
      </c>
      <c r="W11" s="4">
        <v>0</v>
      </c>
    </row>
    <row r="12" spans="1:23" x14ac:dyDescent="0.25">
      <c r="A12" s="4" t="s">
        <v>104</v>
      </c>
      <c r="B12" s="4" t="s">
        <v>120</v>
      </c>
      <c r="C12" s="4"/>
      <c r="D12" s="4">
        <v>2</v>
      </c>
      <c r="E12" s="4">
        <v>3090600</v>
      </c>
      <c r="F12" s="4">
        <v>0</v>
      </c>
      <c r="G12" s="4">
        <v>0</v>
      </c>
      <c r="H12" s="4">
        <v>3090600</v>
      </c>
      <c r="I12" s="16">
        <f>SUM(H12/186195002*100)</f>
        <v>1.6598726962606656</v>
      </c>
      <c r="J12" s="4">
        <v>3090600</v>
      </c>
      <c r="K12" s="4">
        <v>0</v>
      </c>
      <c r="L12" s="4">
        <f>+J12+K12</f>
        <v>3090600</v>
      </c>
      <c r="M12" s="16">
        <f>SUM(L12/186195002*100)</f>
        <v>1.6598726962606656</v>
      </c>
      <c r="N12" s="4">
        <v>0</v>
      </c>
      <c r="O12" s="16">
        <f>SUM((H12+N12)/186195002*100)</f>
        <v>1.6598726962606656</v>
      </c>
      <c r="P12" s="4">
        <v>0</v>
      </c>
      <c r="Q12" s="16">
        <v>0</v>
      </c>
      <c r="R12" s="4" t="s">
        <v>71</v>
      </c>
      <c r="S12" s="4" t="s">
        <v>71</v>
      </c>
      <c r="T12" s="4">
        <v>3090600</v>
      </c>
      <c r="U12" s="4">
        <v>0</v>
      </c>
      <c r="V12" s="4">
        <v>0</v>
      </c>
      <c r="W12" s="4">
        <v>0</v>
      </c>
    </row>
    <row r="13" spans="1:23" x14ac:dyDescent="0.25">
      <c r="A13" s="4" t="s">
        <v>121</v>
      </c>
      <c r="B13" s="4" t="s">
        <v>122</v>
      </c>
      <c r="C13" s="4"/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6">
        <f>SUM(H13/186195002*100)</f>
        <v>0</v>
      </c>
      <c r="J13" s="4">
        <v>0</v>
      </c>
      <c r="K13" s="4">
        <v>0</v>
      </c>
      <c r="L13" s="4">
        <f>+J13+K13</f>
        <v>0</v>
      </c>
      <c r="M13" s="16">
        <f>SUM(L13/186195002*100)</f>
        <v>0</v>
      </c>
      <c r="N13" s="4">
        <v>0</v>
      </c>
      <c r="O13" s="16">
        <f>SUM((H13+N13)/186195002*100)</f>
        <v>0</v>
      </c>
      <c r="P13" s="4">
        <v>0</v>
      </c>
      <c r="Q13" s="16">
        <v>0</v>
      </c>
      <c r="R13" s="4" t="s">
        <v>71</v>
      </c>
      <c r="S13" s="4" t="s">
        <v>71</v>
      </c>
      <c r="T13" s="4">
        <v>0</v>
      </c>
      <c r="U13" s="4">
        <v>0</v>
      </c>
      <c r="V13" s="4">
        <v>0</v>
      </c>
      <c r="W13" s="4">
        <v>0</v>
      </c>
    </row>
    <row r="14" spans="1:23" x14ac:dyDescent="0.25">
      <c r="A14" s="4" t="s">
        <v>123</v>
      </c>
      <c r="B14" s="4" t="s">
        <v>124</v>
      </c>
      <c r="C14" s="4"/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6">
        <f>SUM(H14/186195002*100)</f>
        <v>0</v>
      </c>
      <c r="J14" s="4">
        <v>0</v>
      </c>
      <c r="K14" s="4">
        <v>0</v>
      </c>
      <c r="L14" s="4">
        <f>+J14+K14</f>
        <v>0</v>
      </c>
      <c r="M14" s="16">
        <f>SUM(L14/186195002*100)</f>
        <v>0</v>
      </c>
      <c r="N14" s="4">
        <v>0</v>
      </c>
      <c r="O14" s="16">
        <f>SUM((H14+N14)/186195002*100)</f>
        <v>0</v>
      </c>
      <c r="P14" s="4">
        <v>0</v>
      </c>
      <c r="Q14" s="16">
        <v>0</v>
      </c>
      <c r="R14" s="4" t="s">
        <v>71</v>
      </c>
      <c r="S14" s="4" t="s">
        <v>71</v>
      </c>
      <c r="T14" s="4">
        <v>0</v>
      </c>
      <c r="U14" s="4">
        <v>0</v>
      </c>
      <c r="V14" s="4">
        <v>0</v>
      </c>
      <c r="W14" s="4">
        <v>0</v>
      </c>
    </row>
    <row r="15" spans="1:23" x14ac:dyDescent="0.25">
      <c r="A15" s="4" t="s">
        <v>125</v>
      </c>
      <c r="B15" s="4" t="s">
        <v>126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6">
        <f>SUM(H15/186195002*100)</f>
        <v>0</v>
      </c>
      <c r="J15" s="4">
        <v>0</v>
      </c>
      <c r="K15" s="4">
        <v>0</v>
      </c>
      <c r="L15" s="4">
        <f>+J15+K15</f>
        <v>0</v>
      </c>
      <c r="M15" s="16">
        <f>SUM(L15/186195002*100)</f>
        <v>0</v>
      </c>
      <c r="N15" s="4">
        <v>0</v>
      </c>
      <c r="O15" s="16">
        <f>SUM((H15+N15)/186195002*100)</f>
        <v>0</v>
      </c>
      <c r="P15" s="4">
        <v>0</v>
      </c>
      <c r="Q15" s="16">
        <v>0</v>
      </c>
      <c r="R15" s="4" t="s">
        <v>71</v>
      </c>
      <c r="S15" s="4" t="s">
        <v>71</v>
      </c>
      <c r="T15" s="4">
        <v>0</v>
      </c>
      <c r="U15" s="4">
        <v>0</v>
      </c>
      <c r="V15" s="4">
        <v>0</v>
      </c>
      <c r="W15" s="4">
        <v>0</v>
      </c>
    </row>
    <row r="16" spans="1:23" x14ac:dyDescent="0.25">
      <c r="A16" s="4" t="s">
        <v>127</v>
      </c>
      <c r="B16" s="4" t="s">
        <v>128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6">
        <f>SUM(H16/186195002*100)</f>
        <v>0</v>
      </c>
      <c r="J16" s="4">
        <v>0</v>
      </c>
      <c r="K16" s="4">
        <v>0</v>
      </c>
      <c r="L16" s="4">
        <f>+J16+K16</f>
        <v>0</v>
      </c>
      <c r="M16" s="16">
        <f>SUM(L16/186195002*100)</f>
        <v>0</v>
      </c>
      <c r="N16" s="4">
        <v>0</v>
      </c>
      <c r="O16" s="16">
        <f>SUM((H16+N16)/186195002*100)</f>
        <v>0</v>
      </c>
      <c r="P16" s="4">
        <v>0</v>
      </c>
      <c r="Q16" s="16">
        <v>0</v>
      </c>
      <c r="R16" s="4" t="s">
        <v>71</v>
      </c>
      <c r="S16" s="4" t="s">
        <v>71</v>
      </c>
      <c r="T16" s="4">
        <v>0</v>
      </c>
      <c r="U16" s="4">
        <v>0</v>
      </c>
      <c r="V16" s="4">
        <v>0</v>
      </c>
      <c r="W16" s="4">
        <v>0</v>
      </c>
    </row>
    <row r="17" spans="1:23" x14ac:dyDescent="0.25">
      <c r="A17" s="4" t="s">
        <v>129</v>
      </c>
      <c r="B17" s="4" t="s">
        <v>130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6">
        <f>SUM(H17/186195002*100)</f>
        <v>0</v>
      </c>
      <c r="J17" s="4">
        <v>0</v>
      </c>
      <c r="K17" s="4">
        <v>0</v>
      </c>
      <c r="L17" s="4">
        <f>+J17+K17</f>
        <v>0</v>
      </c>
      <c r="M17" s="16">
        <f>SUM(L17/186195002*100)</f>
        <v>0</v>
      </c>
      <c r="N17" s="4">
        <v>0</v>
      </c>
      <c r="O17" s="16">
        <f>SUM((H17+N17)/186195002*100)</f>
        <v>0</v>
      </c>
      <c r="P17" s="4">
        <v>0</v>
      </c>
      <c r="Q17" s="16">
        <v>0</v>
      </c>
      <c r="R17" s="4" t="s">
        <v>71</v>
      </c>
      <c r="S17" s="4" t="s">
        <v>71</v>
      </c>
      <c r="T17" s="4">
        <v>0</v>
      </c>
      <c r="U17" s="4">
        <v>0</v>
      </c>
      <c r="V17" s="4">
        <v>0</v>
      </c>
      <c r="W17" s="4">
        <v>0</v>
      </c>
    </row>
    <row r="18" spans="1:23" x14ac:dyDescent="0.25">
      <c r="A18" s="4" t="s">
        <v>131</v>
      </c>
      <c r="B18" s="4" t="s">
        <v>94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s="6" customFormat="1" x14ac:dyDescent="0.25">
      <c r="A19" s="12"/>
      <c r="B19" s="12" t="s">
        <v>132</v>
      </c>
      <c r="C19" s="12"/>
      <c r="D19" s="12">
        <f>+D8+D9+D10+D11+D12+D13+D14+D15+D16+D17</f>
        <v>3</v>
      </c>
      <c r="E19" s="12">
        <f>+E8+E9+E10+E11+E12+E13+E14+E15+E16+E17</f>
        <v>3091100</v>
      </c>
      <c r="F19" s="12">
        <f>+F8+F9+F10+F11+F12+F13+F14+F15+F16+F17</f>
        <v>0</v>
      </c>
      <c r="G19" s="12">
        <f>+G8+G9+G10+G11+G12+G13+G14+G15+G16+G17</f>
        <v>0</v>
      </c>
      <c r="H19" s="12">
        <f>+H8+H9+H10+H11+H12+H13+H14+H15+H16+H17</f>
        <v>3091100</v>
      </c>
      <c r="I19" s="17">
        <f>+I8+I9+I10+I11+I12+I13+I14+I15+I16+I17</f>
        <v>1.6601412319327455</v>
      </c>
      <c r="J19" s="12">
        <f>+J8+J9+J10+J11+J12+J13+J14+J15+J16+J17</f>
        <v>3091100</v>
      </c>
      <c r="K19" s="12">
        <f>+K8+K9+K10+K11+K12+K13+K14+K15+K16+K17</f>
        <v>0</v>
      </c>
      <c r="L19" s="12">
        <f>+L8+L9+L10+L11+L12+L13+L14+L15+L16+L17</f>
        <v>3091100</v>
      </c>
      <c r="M19" s="17">
        <f>+M8+M9+M10+M11+M12+M13+M14+M15+M16+M17</f>
        <v>1.6601412319327455</v>
      </c>
      <c r="N19" s="12">
        <f>+N8+N9+N10+N11+N12+N13+N14+N15+N16+N17</f>
        <v>0</v>
      </c>
      <c r="O19" s="17">
        <f>+O8+O9+O10+O11+O12+O13+O14+O15+O16+O17</f>
        <v>1.6601412319327455</v>
      </c>
      <c r="P19" s="12">
        <f>+P8+P9+P10+P11+P12+P13+P14+P15+P16+P17</f>
        <v>0</v>
      </c>
      <c r="Q19" s="17">
        <v>0</v>
      </c>
      <c r="R19" s="12" t="s">
        <v>71</v>
      </c>
      <c r="S19" s="12" t="s">
        <v>71</v>
      </c>
      <c r="T19" s="12">
        <f>+T8+T9+T10+T11+T12+T13+T14+T15+T16+T17</f>
        <v>3091100</v>
      </c>
      <c r="U19" s="12">
        <f>+U8+U9+U10+U11+U12+U13+U14+U15+U16+U17</f>
        <v>0</v>
      </c>
      <c r="V19" s="12">
        <f>+V8+V9+V10+V11+V12+V13+V14+V15+V16+V17</f>
        <v>0</v>
      </c>
      <c r="W19" s="12">
        <f>+W8+W9+W10+W11+W12+W13+W14+W15+W16+W17</f>
        <v>0</v>
      </c>
    </row>
    <row r="20" spans="1:23" x14ac:dyDescent="0.25">
      <c r="A20" s="5" t="s">
        <v>98</v>
      </c>
      <c r="B20" s="4" t="s">
        <v>133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5">
      <c r="A21" s="4" t="s">
        <v>87</v>
      </c>
      <c r="B21" s="4" t="s">
        <v>134</v>
      </c>
      <c r="C21" s="4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6">
        <f>SUM(H21/186195002*100)</f>
        <v>0</v>
      </c>
      <c r="J21" s="4">
        <v>0</v>
      </c>
      <c r="K21" s="4">
        <v>0</v>
      </c>
      <c r="L21" s="4">
        <f>+J21+K21</f>
        <v>0</v>
      </c>
      <c r="M21" s="16">
        <f>SUM(L21/186195002*100)</f>
        <v>0</v>
      </c>
      <c r="N21" s="4">
        <v>0</v>
      </c>
      <c r="O21" s="16">
        <f>SUM((H21+N21)/186195002*100)</f>
        <v>0</v>
      </c>
      <c r="P21" s="4">
        <v>0</v>
      </c>
      <c r="Q21" s="16">
        <v>0</v>
      </c>
      <c r="R21" s="4" t="s">
        <v>71</v>
      </c>
      <c r="S21" s="4" t="s">
        <v>71</v>
      </c>
      <c r="T21" s="4">
        <v>0</v>
      </c>
      <c r="U21" s="4">
        <v>0</v>
      </c>
      <c r="V21" s="4">
        <v>0</v>
      </c>
      <c r="W21" s="4">
        <v>0</v>
      </c>
    </row>
    <row r="22" spans="1:23" x14ac:dyDescent="0.25">
      <c r="A22" s="4" t="s">
        <v>89</v>
      </c>
      <c r="B22" s="4" t="s">
        <v>135</v>
      </c>
      <c r="C22" s="4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6">
        <f>SUM(H22/186195002*100)</f>
        <v>0</v>
      </c>
      <c r="J22" s="4">
        <v>0</v>
      </c>
      <c r="K22" s="4">
        <v>0</v>
      </c>
      <c r="L22" s="4">
        <f>+J22+K22</f>
        <v>0</v>
      </c>
      <c r="M22" s="16">
        <f>SUM(L22/186195002*100)</f>
        <v>0</v>
      </c>
      <c r="N22" s="4">
        <v>0</v>
      </c>
      <c r="O22" s="16">
        <f>SUM((H22+N22)/186195002*100)</f>
        <v>0</v>
      </c>
      <c r="P22" s="4">
        <v>0</v>
      </c>
      <c r="Q22" s="16">
        <v>0</v>
      </c>
      <c r="R22" s="4" t="s">
        <v>71</v>
      </c>
      <c r="S22" s="4" t="s">
        <v>71</v>
      </c>
      <c r="T22" s="4">
        <v>0</v>
      </c>
      <c r="U22" s="4">
        <v>0</v>
      </c>
      <c r="V22" s="4">
        <v>0</v>
      </c>
      <c r="W22" s="4">
        <v>0</v>
      </c>
    </row>
    <row r="23" spans="1:23" x14ac:dyDescent="0.25">
      <c r="A23" s="4" t="s">
        <v>91</v>
      </c>
      <c r="B23" s="4" t="s">
        <v>136</v>
      </c>
      <c r="C23" s="4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6">
        <f>SUM(H23/186195002*100)</f>
        <v>0</v>
      </c>
      <c r="J23" s="4">
        <v>0</v>
      </c>
      <c r="K23" s="4">
        <v>0</v>
      </c>
      <c r="L23" s="4">
        <f>+J23+K23</f>
        <v>0</v>
      </c>
      <c r="M23" s="16">
        <f>SUM(L23/186195002*100)</f>
        <v>0</v>
      </c>
      <c r="N23" s="4">
        <v>0</v>
      </c>
      <c r="O23" s="16">
        <f>SUM((H23+N23)/186195002*100)</f>
        <v>0</v>
      </c>
      <c r="P23" s="4">
        <v>0</v>
      </c>
      <c r="Q23" s="16">
        <v>0</v>
      </c>
      <c r="R23" s="4" t="s">
        <v>71</v>
      </c>
      <c r="S23" s="4" t="s">
        <v>71</v>
      </c>
      <c r="T23" s="4">
        <v>0</v>
      </c>
      <c r="U23" s="4">
        <v>0</v>
      </c>
      <c r="V23" s="4">
        <v>0</v>
      </c>
      <c r="W23" s="4">
        <v>0</v>
      </c>
    </row>
    <row r="24" spans="1:23" x14ac:dyDescent="0.25">
      <c r="A24" s="4" t="s">
        <v>93</v>
      </c>
      <c r="B24" s="4" t="s">
        <v>137</v>
      </c>
      <c r="C24" s="4"/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16">
        <f>SUM(H24/186195002*100)</f>
        <v>0</v>
      </c>
      <c r="J24" s="4">
        <v>0</v>
      </c>
      <c r="K24" s="4">
        <v>0</v>
      </c>
      <c r="L24" s="4">
        <f>+J24+K24</f>
        <v>0</v>
      </c>
      <c r="M24" s="16">
        <f>SUM(L24/186195002*100)</f>
        <v>0</v>
      </c>
      <c r="N24" s="4">
        <v>0</v>
      </c>
      <c r="O24" s="16">
        <f>SUM((H24+N24)/186195002*100)</f>
        <v>0</v>
      </c>
      <c r="P24" s="4">
        <v>0</v>
      </c>
      <c r="Q24" s="16">
        <v>0</v>
      </c>
      <c r="R24" s="4" t="s">
        <v>71</v>
      </c>
      <c r="S24" s="4" t="s">
        <v>71</v>
      </c>
      <c r="T24" s="4">
        <v>0</v>
      </c>
      <c r="U24" s="4">
        <v>0</v>
      </c>
      <c r="V24" s="4">
        <v>0</v>
      </c>
      <c r="W24" s="4">
        <v>0</v>
      </c>
    </row>
    <row r="25" spans="1:23" x14ac:dyDescent="0.25">
      <c r="A25" s="4" t="s">
        <v>104</v>
      </c>
      <c r="B25" s="4" t="s">
        <v>138</v>
      </c>
      <c r="C25" s="4"/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16">
        <f>SUM(H25/186195002*100)</f>
        <v>0</v>
      </c>
      <c r="J25" s="4">
        <v>0</v>
      </c>
      <c r="K25" s="4">
        <v>0</v>
      </c>
      <c r="L25" s="4">
        <f>+J25+K25</f>
        <v>0</v>
      </c>
      <c r="M25" s="16">
        <f>SUM(L25/186195002*100)</f>
        <v>0</v>
      </c>
      <c r="N25" s="4">
        <v>0</v>
      </c>
      <c r="O25" s="16">
        <f>SUM((H25+N25)/186195002*100)</f>
        <v>0</v>
      </c>
      <c r="P25" s="4">
        <v>0</v>
      </c>
      <c r="Q25" s="16">
        <v>0</v>
      </c>
      <c r="R25" s="4" t="s">
        <v>71</v>
      </c>
      <c r="S25" s="4" t="s">
        <v>71</v>
      </c>
      <c r="T25" s="4">
        <v>0</v>
      </c>
      <c r="U25" s="4">
        <v>0</v>
      </c>
      <c r="V25" s="4">
        <v>0</v>
      </c>
      <c r="W25" s="4">
        <v>0</v>
      </c>
    </row>
    <row r="26" spans="1:23" x14ac:dyDescent="0.25">
      <c r="A26" s="4" t="s">
        <v>121</v>
      </c>
      <c r="B26" s="4" t="s">
        <v>139</v>
      </c>
      <c r="C26" s="4"/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16">
        <f>SUM(H26/186195002*100)</f>
        <v>0</v>
      </c>
      <c r="J26" s="4">
        <v>0</v>
      </c>
      <c r="K26" s="4">
        <v>0</v>
      </c>
      <c r="L26" s="4">
        <f>+J26+K26</f>
        <v>0</v>
      </c>
      <c r="M26" s="16">
        <f>SUM(L26/186195002*100)</f>
        <v>0</v>
      </c>
      <c r="N26" s="4">
        <v>0</v>
      </c>
      <c r="O26" s="16">
        <f>SUM((H26+N26)/186195002*100)</f>
        <v>0</v>
      </c>
      <c r="P26" s="4">
        <v>0</v>
      </c>
      <c r="Q26" s="16">
        <v>0</v>
      </c>
      <c r="R26" s="4" t="s">
        <v>71</v>
      </c>
      <c r="S26" s="4" t="s">
        <v>71</v>
      </c>
      <c r="T26" s="4">
        <v>0</v>
      </c>
      <c r="U26" s="4">
        <v>0</v>
      </c>
      <c r="V26" s="4">
        <v>0</v>
      </c>
      <c r="W26" s="4">
        <v>0</v>
      </c>
    </row>
    <row r="27" spans="1:23" x14ac:dyDescent="0.25">
      <c r="A27" s="4" t="s">
        <v>123</v>
      </c>
      <c r="B27" s="4" t="s">
        <v>94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s="6" customFormat="1" x14ac:dyDescent="0.25">
      <c r="A28" s="12"/>
      <c r="B28" s="12" t="s">
        <v>140</v>
      </c>
      <c r="C28" s="12"/>
      <c r="D28" s="12">
        <f>+D21+D22+D23+D24+D25+D26</f>
        <v>0</v>
      </c>
      <c r="E28" s="12">
        <f>+E21+E22+E23+E24+E25+E26</f>
        <v>0</v>
      </c>
      <c r="F28" s="12">
        <f>+F21+F22+F23+F24+F25+F26</f>
        <v>0</v>
      </c>
      <c r="G28" s="12">
        <f>+G21+G22+G23+G24+G25+G26</f>
        <v>0</v>
      </c>
      <c r="H28" s="12">
        <f>+H21+H22+H23+H24+H25+H26</f>
        <v>0</v>
      </c>
      <c r="I28" s="17">
        <f>+I21+I22+I23+I24+I25+I26</f>
        <v>0</v>
      </c>
      <c r="J28" s="12">
        <f>+J21+J22+J23+J24+J25+J26</f>
        <v>0</v>
      </c>
      <c r="K28" s="12">
        <f>+K21+K22+K23+K24+K25+K26</f>
        <v>0</v>
      </c>
      <c r="L28" s="12">
        <f>+L21+L22+L23+L24+L25+L26</f>
        <v>0</v>
      </c>
      <c r="M28" s="17">
        <f>+M21+M22+M23+M24+M25+M26</f>
        <v>0</v>
      </c>
      <c r="N28" s="12">
        <f>+N21+N22+N23+N24+N25+N26</f>
        <v>0</v>
      </c>
      <c r="O28" s="17">
        <f>+O21+O22+O23+O24+O25+O26</f>
        <v>0</v>
      </c>
      <c r="P28" s="12">
        <f>+P21+P22+P23+P24+P25+P26</f>
        <v>0</v>
      </c>
      <c r="Q28" s="17">
        <v>0</v>
      </c>
      <c r="R28" s="12" t="s">
        <v>71</v>
      </c>
      <c r="S28" s="12" t="s">
        <v>71</v>
      </c>
      <c r="T28" s="12">
        <f>+T21+T22+T23+T24+T25+T26</f>
        <v>0</v>
      </c>
      <c r="U28" s="12">
        <f>+U21+U22+U23+U24+U25+U26</f>
        <v>0</v>
      </c>
      <c r="V28" s="12">
        <f>+V21+V22+V23+V24+V25+V26</f>
        <v>0</v>
      </c>
      <c r="W28" s="12">
        <f>+W21+W22+W23+W24+W25+W26</f>
        <v>0</v>
      </c>
    </row>
    <row r="29" spans="1:23" x14ac:dyDescent="0.25">
      <c r="A29" s="5" t="s">
        <v>141</v>
      </c>
      <c r="B29" s="4" t="s">
        <v>142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25">
      <c r="A30" s="4" t="s">
        <v>87</v>
      </c>
      <c r="B30" s="4" t="s">
        <v>143</v>
      </c>
      <c r="C30" s="4"/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16">
        <f>SUM(H30/186195002*100)</f>
        <v>0</v>
      </c>
      <c r="J30" s="4">
        <v>0</v>
      </c>
      <c r="K30" s="4">
        <v>0</v>
      </c>
      <c r="L30" s="4">
        <f>+J30+K30</f>
        <v>0</v>
      </c>
      <c r="M30" s="16">
        <f>SUM(L30/186195002*100)</f>
        <v>0</v>
      </c>
      <c r="N30" s="4">
        <v>0</v>
      </c>
      <c r="O30" s="16">
        <f>SUM((H30+N30)/186195002*100)</f>
        <v>0</v>
      </c>
      <c r="P30" s="4">
        <v>0</v>
      </c>
      <c r="Q30" s="16">
        <v>0</v>
      </c>
      <c r="R30" s="4" t="s">
        <v>71</v>
      </c>
      <c r="S30" s="4" t="s">
        <v>71</v>
      </c>
      <c r="T30" s="4">
        <v>0</v>
      </c>
      <c r="U30" s="4">
        <v>0</v>
      </c>
      <c r="V30" s="4">
        <v>0</v>
      </c>
      <c r="W30" s="4">
        <v>0</v>
      </c>
    </row>
    <row r="31" spans="1:23" x14ac:dyDescent="0.25">
      <c r="A31" s="4" t="s">
        <v>89</v>
      </c>
      <c r="B31" s="4" t="s">
        <v>144</v>
      </c>
      <c r="C31" s="4"/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16">
        <f>SUM(H31/186195002*100)</f>
        <v>0</v>
      </c>
      <c r="J31" s="4">
        <v>0</v>
      </c>
      <c r="K31" s="4">
        <v>0</v>
      </c>
      <c r="L31" s="4">
        <f>+J31+K31</f>
        <v>0</v>
      </c>
      <c r="M31" s="16">
        <f>SUM(L31/186195002*100)</f>
        <v>0</v>
      </c>
      <c r="N31" s="4">
        <v>0</v>
      </c>
      <c r="O31" s="16">
        <f>SUM((H31+N31)/186195002*100)</f>
        <v>0</v>
      </c>
      <c r="P31" s="4">
        <v>0</v>
      </c>
      <c r="Q31" s="16">
        <v>0</v>
      </c>
      <c r="R31" s="4" t="s">
        <v>71</v>
      </c>
      <c r="S31" s="4" t="s">
        <v>71</v>
      </c>
      <c r="T31" s="4">
        <v>0</v>
      </c>
      <c r="U31" s="4">
        <v>0</v>
      </c>
      <c r="V31" s="4">
        <v>0</v>
      </c>
      <c r="W31" s="4">
        <v>0</v>
      </c>
    </row>
    <row r="32" spans="1:23" x14ac:dyDescent="0.25">
      <c r="A32" s="4" t="s">
        <v>91</v>
      </c>
      <c r="B32" s="4" t="s">
        <v>145</v>
      </c>
      <c r="C32" s="4"/>
      <c r="D32" s="4">
        <v>2</v>
      </c>
      <c r="E32" s="4">
        <v>10001000</v>
      </c>
      <c r="F32" s="4">
        <v>0</v>
      </c>
      <c r="G32" s="4">
        <v>0</v>
      </c>
      <c r="H32" s="4">
        <v>10001000</v>
      </c>
      <c r="I32" s="16">
        <f>SUM(H32/186195002*100)</f>
        <v>5.3712505129434138</v>
      </c>
      <c r="J32" s="4">
        <v>10001000</v>
      </c>
      <c r="K32" s="4">
        <v>0</v>
      </c>
      <c r="L32" s="4">
        <f>+J32+K32</f>
        <v>10001000</v>
      </c>
      <c r="M32" s="16">
        <f>SUM(L32/186195002*100)</f>
        <v>5.3712505129434138</v>
      </c>
      <c r="N32" s="4">
        <v>0</v>
      </c>
      <c r="O32" s="16">
        <f>SUM((H32+N32)/186195002*100)</f>
        <v>5.3712505129434138</v>
      </c>
      <c r="P32" s="4">
        <v>0</v>
      </c>
      <c r="Q32" s="16">
        <v>0</v>
      </c>
      <c r="R32" s="4" t="s">
        <v>71</v>
      </c>
      <c r="S32" s="4" t="s">
        <v>71</v>
      </c>
      <c r="T32" s="4">
        <v>10001000</v>
      </c>
      <c r="U32" s="4">
        <v>0</v>
      </c>
      <c r="V32" s="4">
        <v>0</v>
      </c>
      <c r="W32" s="4">
        <v>0</v>
      </c>
    </row>
    <row r="33" spans="1:23" x14ac:dyDescent="0.25">
      <c r="A33" s="4"/>
      <c r="B33" s="4" t="s">
        <v>146</v>
      </c>
      <c r="C33" s="4" t="s">
        <v>147</v>
      </c>
      <c r="D33" s="4">
        <v>1</v>
      </c>
      <c r="E33" s="4">
        <v>10000000</v>
      </c>
      <c r="F33" s="4">
        <v>0</v>
      </c>
      <c r="G33" s="4">
        <v>0</v>
      </c>
      <c r="H33" s="4">
        <v>10000000</v>
      </c>
      <c r="I33" s="16">
        <f>SUM(H33/186195002*100)</f>
        <v>5.3707134415992543</v>
      </c>
      <c r="J33" s="4">
        <v>10000000</v>
      </c>
      <c r="K33" s="4">
        <v>0</v>
      </c>
      <c r="L33" s="4">
        <f>+J33+K33</f>
        <v>10000000</v>
      </c>
      <c r="M33" s="16">
        <f>SUM(L33/186195002*100)</f>
        <v>5.3707134415992543</v>
      </c>
      <c r="N33" s="4">
        <v>0</v>
      </c>
      <c r="O33" s="16">
        <f>SUM((H33+N33)/186195002*100)</f>
        <v>5.3707134415992543</v>
      </c>
      <c r="P33" s="4">
        <v>0</v>
      </c>
      <c r="Q33" s="16">
        <f>SUM(P33/H33*100)</f>
        <v>0</v>
      </c>
      <c r="R33" s="4" t="s">
        <v>71</v>
      </c>
      <c r="S33" s="4" t="s">
        <v>71</v>
      </c>
      <c r="T33" s="4">
        <v>10000000</v>
      </c>
      <c r="U33" s="4">
        <v>0</v>
      </c>
      <c r="V33" s="4">
        <v>0</v>
      </c>
      <c r="W33" s="4">
        <v>0</v>
      </c>
    </row>
    <row r="34" spans="1:23" s="6" customFormat="1" x14ac:dyDescent="0.25">
      <c r="A34" s="12"/>
      <c r="B34" s="12" t="s">
        <v>148</v>
      </c>
      <c r="C34" s="12"/>
      <c r="D34" s="12">
        <f>+D30+D31+D32</f>
        <v>2</v>
      </c>
      <c r="E34" s="12">
        <f>+E30+E31+E32</f>
        <v>10001000</v>
      </c>
      <c r="F34" s="12">
        <f>+F30+F31+F32</f>
        <v>0</v>
      </c>
      <c r="G34" s="12">
        <f>+G30+G31+G32</f>
        <v>0</v>
      </c>
      <c r="H34" s="12">
        <f>+H30+H31+H32</f>
        <v>10001000</v>
      </c>
      <c r="I34" s="17">
        <f>+I30+I31+I32</f>
        <v>5.3712505129434138</v>
      </c>
      <c r="J34" s="12">
        <f>+J30+J31+J32</f>
        <v>10001000</v>
      </c>
      <c r="K34" s="12">
        <f>+K30+K31+K32</f>
        <v>0</v>
      </c>
      <c r="L34" s="12">
        <f>+L30+L31+L32</f>
        <v>10001000</v>
      </c>
      <c r="M34" s="17">
        <f>+M30+M31+M32</f>
        <v>5.3712505129434138</v>
      </c>
      <c r="N34" s="12">
        <f>+N30+N31+N32</f>
        <v>0</v>
      </c>
      <c r="O34" s="17">
        <f>+O30+O31+O32</f>
        <v>5.3712505129434138</v>
      </c>
      <c r="P34" s="12">
        <f>+P30+P31+P32</f>
        <v>0</v>
      </c>
      <c r="Q34" s="17">
        <v>0</v>
      </c>
      <c r="R34" s="12" t="s">
        <v>71</v>
      </c>
      <c r="S34" s="12" t="s">
        <v>71</v>
      </c>
      <c r="T34" s="12">
        <f>+T30+T31+T32</f>
        <v>10001000</v>
      </c>
      <c r="U34" s="12">
        <f>+U30+U31+U32</f>
        <v>0</v>
      </c>
      <c r="V34" s="12">
        <f>+V30+V31+V32</f>
        <v>0</v>
      </c>
      <c r="W34" s="12">
        <f>+W30+W31+W32</f>
        <v>0</v>
      </c>
    </row>
    <row r="35" spans="1:23" x14ac:dyDescent="0.25">
      <c r="A35" s="5" t="s">
        <v>149</v>
      </c>
      <c r="B35" s="4" t="s">
        <v>150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25">
      <c r="A36" s="4" t="s">
        <v>87</v>
      </c>
      <c r="B36" s="4" t="s">
        <v>151</v>
      </c>
      <c r="C36" s="4"/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16">
        <f>SUM(H36/186195002*100)</f>
        <v>0</v>
      </c>
      <c r="J36" s="4">
        <v>0</v>
      </c>
      <c r="K36" s="4">
        <v>0</v>
      </c>
      <c r="L36" s="4">
        <f>+J36+K36</f>
        <v>0</v>
      </c>
      <c r="M36" s="16">
        <f>SUM(L36/186195002*100)</f>
        <v>0</v>
      </c>
      <c r="N36" s="4">
        <v>0</v>
      </c>
      <c r="O36" s="16">
        <f>SUM((H36+N36)/186195002*100)</f>
        <v>0</v>
      </c>
      <c r="P36" s="4">
        <v>0</v>
      </c>
      <c r="Q36" s="16">
        <v>0</v>
      </c>
      <c r="R36" s="4" t="s">
        <v>71</v>
      </c>
      <c r="S36" s="4" t="s">
        <v>71</v>
      </c>
      <c r="T36" s="4">
        <v>0</v>
      </c>
      <c r="U36" s="4">
        <v>0</v>
      </c>
      <c r="V36" s="4">
        <v>0</v>
      </c>
      <c r="W36" s="4">
        <v>0</v>
      </c>
    </row>
    <row r="37" spans="1:23" x14ac:dyDescent="0.25">
      <c r="A37" s="4" t="s">
        <v>89</v>
      </c>
      <c r="B37" s="4" t="s">
        <v>152</v>
      </c>
      <c r="C37" s="4"/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16">
        <f>SUM(H37/186195002*100)</f>
        <v>0</v>
      </c>
      <c r="J37" s="4">
        <v>0</v>
      </c>
      <c r="K37" s="4">
        <v>0</v>
      </c>
      <c r="L37" s="4">
        <f>+J37+K37</f>
        <v>0</v>
      </c>
      <c r="M37" s="16">
        <f>SUM(L37/186195002*100)</f>
        <v>0</v>
      </c>
      <c r="N37" s="4">
        <v>0</v>
      </c>
      <c r="O37" s="16">
        <f>SUM((H37+N37)/186195002*100)</f>
        <v>0</v>
      </c>
      <c r="P37" s="4">
        <v>0</v>
      </c>
      <c r="Q37" s="16">
        <v>0</v>
      </c>
      <c r="R37" s="4" t="s">
        <v>71</v>
      </c>
      <c r="S37" s="4" t="s">
        <v>71</v>
      </c>
      <c r="T37" s="4">
        <v>0</v>
      </c>
      <c r="U37" s="4">
        <v>0</v>
      </c>
      <c r="V37" s="4">
        <v>0</v>
      </c>
      <c r="W37" s="4">
        <v>0</v>
      </c>
    </row>
    <row r="38" spans="1:23" x14ac:dyDescent="0.25">
      <c r="A38" s="4" t="s">
        <v>91</v>
      </c>
      <c r="B38" s="4" t="s">
        <v>153</v>
      </c>
      <c r="C38" s="4"/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16">
        <f>SUM(H38/186195002*100)</f>
        <v>0</v>
      </c>
      <c r="J38" s="4">
        <v>0</v>
      </c>
      <c r="K38" s="4">
        <v>0</v>
      </c>
      <c r="L38" s="4">
        <f>+J38+K38</f>
        <v>0</v>
      </c>
      <c r="M38" s="16">
        <f>SUM(L38/186195002*100)</f>
        <v>0</v>
      </c>
      <c r="N38" s="4">
        <v>0</v>
      </c>
      <c r="O38" s="16">
        <f>SUM((H38+N38)/186195002*100)</f>
        <v>0</v>
      </c>
      <c r="P38" s="4">
        <v>0</v>
      </c>
      <c r="Q38" s="16">
        <v>0</v>
      </c>
      <c r="R38" s="4" t="s">
        <v>71</v>
      </c>
      <c r="S38" s="4" t="s">
        <v>71</v>
      </c>
      <c r="T38" s="4">
        <v>0</v>
      </c>
      <c r="U38" s="4">
        <v>0</v>
      </c>
      <c r="V38" s="4">
        <v>0</v>
      </c>
      <c r="W38" s="4">
        <v>0</v>
      </c>
    </row>
    <row r="39" spans="1:23" x14ac:dyDescent="0.25">
      <c r="A39" s="4" t="s">
        <v>93</v>
      </c>
      <c r="B39" s="4" t="s">
        <v>154</v>
      </c>
      <c r="C39" s="4"/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16">
        <f>SUM(H39/186195002*100)</f>
        <v>0</v>
      </c>
      <c r="J39" s="4">
        <v>0</v>
      </c>
      <c r="K39" s="4">
        <v>0</v>
      </c>
      <c r="L39" s="4">
        <f>+J39+K39</f>
        <v>0</v>
      </c>
      <c r="M39" s="16">
        <f>SUM(L39/186195002*100)</f>
        <v>0</v>
      </c>
      <c r="N39" s="4">
        <v>0</v>
      </c>
      <c r="O39" s="16">
        <f>SUM((H39+N39)/186195002*100)</f>
        <v>0</v>
      </c>
      <c r="P39" s="4">
        <v>0</v>
      </c>
      <c r="Q39" s="16">
        <v>0</v>
      </c>
      <c r="R39" s="4" t="s">
        <v>71</v>
      </c>
      <c r="S39" s="4" t="s">
        <v>71</v>
      </c>
      <c r="T39" s="4">
        <v>0</v>
      </c>
      <c r="U39" s="4">
        <v>0</v>
      </c>
      <c r="V39" s="4">
        <v>0</v>
      </c>
      <c r="W39" s="4">
        <v>0</v>
      </c>
    </row>
    <row r="40" spans="1:23" x14ac:dyDescent="0.25">
      <c r="A40" s="4" t="s">
        <v>104</v>
      </c>
      <c r="B40" s="4" t="s">
        <v>155</v>
      </c>
      <c r="C40" s="4"/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16">
        <f>SUM(H40/186195002*100)</f>
        <v>0</v>
      </c>
      <c r="J40" s="4">
        <v>0</v>
      </c>
      <c r="K40" s="4">
        <v>0</v>
      </c>
      <c r="L40" s="4">
        <f>+J40+K40</f>
        <v>0</v>
      </c>
      <c r="M40" s="16">
        <f>SUM(L40/186195002*100)</f>
        <v>0</v>
      </c>
      <c r="N40" s="4">
        <v>0</v>
      </c>
      <c r="O40" s="16">
        <f>SUM((H40+N40)/186195002*100)</f>
        <v>0</v>
      </c>
      <c r="P40" s="4">
        <v>0</v>
      </c>
      <c r="Q40" s="16">
        <v>0</v>
      </c>
      <c r="R40" s="4" t="s">
        <v>71</v>
      </c>
      <c r="S40" s="4" t="s">
        <v>71</v>
      </c>
      <c r="T40" s="4">
        <v>0</v>
      </c>
      <c r="U40" s="4">
        <v>0</v>
      </c>
      <c r="V40" s="4">
        <v>0</v>
      </c>
      <c r="W40" s="4">
        <v>0</v>
      </c>
    </row>
    <row r="41" spans="1:23" x14ac:dyDescent="0.25">
      <c r="A41" s="4" t="s">
        <v>121</v>
      </c>
      <c r="B41" s="4" t="s">
        <v>156</v>
      </c>
      <c r="C41" s="4"/>
      <c r="D41" s="4">
        <v>1</v>
      </c>
      <c r="E41" s="4">
        <v>655407</v>
      </c>
      <c r="F41" s="4">
        <v>0</v>
      </c>
      <c r="G41" s="4">
        <v>0</v>
      </c>
      <c r="H41" s="4">
        <v>655407</v>
      </c>
      <c r="I41" s="16">
        <f>SUM(H41/186195002*100)</f>
        <v>0.35200031846182422</v>
      </c>
      <c r="J41" s="4">
        <v>655407</v>
      </c>
      <c r="K41" s="4">
        <v>0</v>
      </c>
      <c r="L41" s="4">
        <f>+J41+K41</f>
        <v>655407</v>
      </c>
      <c r="M41" s="16">
        <f>SUM(L41/186195002*100)</f>
        <v>0.35200031846182422</v>
      </c>
      <c r="N41" s="4">
        <v>0</v>
      </c>
      <c r="O41" s="16">
        <f>SUM((H41+N41)/186195002*100)</f>
        <v>0.35200031846182422</v>
      </c>
      <c r="P41" s="4">
        <v>0</v>
      </c>
      <c r="Q41" s="16">
        <v>0</v>
      </c>
      <c r="R41" s="4" t="s">
        <v>71</v>
      </c>
      <c r="S41" s="4" t="s">
        <v>71</v>
      </c>
      <c r="T41" s="4">
        <v>655407</v>
      </c>
      <c r="U41" s="4">
        <v>0</v>
      </c>
      <c r="V41" s="4">
        <v>0</v>
      </c>
      <c r="W41" s="4">
        <v>0</v>
      </c>
    </row>
    <row r="42" spans="1:23" x14ac:dyDescent="0.25">
      <c r="A42" s="5" t="s">
        <v>123</v>
      </c>
      <c r="B42" s="4" t="s">
        <v>157</v>
      </c>
      <c r="C42" s="4"/>
      <c r="D42" s="4">
        <v>56510</v>
      </c>
      <c r="E42" s="4">
        <v>33163274</v>
      </c>
      <c r="F42" s="4">
        <v>0</v>
      </c>
      <c r="G42" s="4">
        <v>0</v>
      </c>
      <c r="H42" s="4">
        <v>33163274</v>
      </c>
      <c r="I42" s="16">
        <f>SUM(H42/186195002*100)</f>
        <v>17.811044143923908</v>
      </c>
      <c r="J42" s="4">
        <v>33163274</v>
      </c>
      <c r="K42" s="4">
        <v>0</v>
      </c>
      <c r="L42" s="4">
        <f>+J42+K42</f>
        <v>33163274</v>
      </c>
      <c r="M42" s="16">
        <f>SUM(L42/186195002*100)</f>
        <v>17.811044143923908</v>
      </c>
      <c r="N42" s="4">
        <v>0</v>
      </c>
      <c r="O42" s="16">
        <f>SUM((H42+N42)/186195002*100)</f>
        <v>17.811044143923908</v>
      </c>
      <c r="P42" s="4">
        <v>0</v>
      </c>
      <c r="Q42" s="16">
        <v>0</v>
      </c>
      <c r="R42" s="4" t="s">
        <v>71</v>
      </c>
      <c r="S42" s="4" t="s">
        <v>71</v>
      </c>
      <c r="T42" s="4">
        <v>32926636</v>
      </c>
      <c r="U42" s="4">
        <v>0</v>
      </c>
      <c r="V42" s="4">
        <v>0</v>
      </c>
      <c r="W42" s="4">
        <v>0</v>
      </c>
    </row>
    <row r="43" spans="1:23" x14ac:dyDescent="0.25">
      <c r="A43" s="5" t="s">
        <v>125</v>
      </c>
      <c r="B43" s="4" t="s">
        <v>158</v>
      </c>
      <c r="C43" s="4"/>
      <c r="D43" s="4">
        <v>442</v>
      </c>
      <c r="E43" s="4">
        <v>59218954</v>
      </c>
      <c r="F43" s="4">
        <v>0</v>
      </c>
      <c r="G43" s="4">
        <v>0</v>
      </c>
      <c r="H43" s="4">
        <v>59218954</v>
      </c>
      <c r="I43" s="16">
        <f>SUM(H43/186195002*100)</f>
        <v>31.80480322452479</v>
      </c>
      <c r="J43" s="4">
        <v>59218954</v>
      </c>
      <c r="K43" s="4">
        <v>0</v>
      </c>
      <c r="L43" s="4">
        <f>+J43+K43</f>
        <v>59218954</v>
      </c>
      <c r="M43" s="16">
        <f>SUM(L43/186195002*100)</f>
        <v>31.80480322452479</v>
      </c>
      <c r="N43" s="4">
        <v>0</v>
      </c>
      <c r="O43" s="16">
        <f>SUM((H43+N43)/186195002*100)</f>
        <v>31.80480322452479</v>
      </c>
      <c r="P43" s="4">
        <v>0</v>
      </c>
      <c r="Q43" s="16">
        <v>0</v>
      </c>
      <c r="R43" s="4" t="s">
        <v>71</v>
      </c>
      <c r="S43" s="4" t="s">
        <v>71</v>
      </c>
      <c r="T43" s="4">
        <v>59218954</v>
      </c>
      <c r="U43" s="4">
        <v>0</v>
      </c>
      <c r="V43" s="4">
        <v>0</v>
      </c>
      <c r="W43" s="4">
        <v>0</v>
      </c>
    </row>
    <row r="44" spans="1:23" x14ac:dyDescent="0.25">
      <c r="A44" s="4"/>
      <c r="B44" s="4" t="s">
        <v>159</v>
      </c>
      <c r="C44" s="4" t="s">
        <v>160</v>
      </c>
      <c r="D44" s="4">
        <v>1</v>
      </c>
      <c r="E44" s="4">
        <v>4133000</v>
      </c>
      <c r="F44" s="4">
        <v>0</v>
      </c>
      <c r="G44" s="4">
        <v>0</v>
      </c>
      <c r="H44" s="4">
        <v>4133000</v>
      </c>
      <c r="I44" s="16">
        <f>SUM(H44/186195002*100)</f>
        <v>2.2197158654129718</v>
      </c>
      <c r="J44" s="4">
        <v>4133000</v>
      </c>
      <c r="K44" s="4">
        <v>0</v>
      </c>
      <c r="L44" s="4">
        <f>+J44+K44</f>
        <v>4133000</v>
      </c>
      <c r="M44" s="16">
        <f>SUM(L44/186195002*100)</f>
        <v>2.2197158654129718</v>
      </c>
      <c r="N44" s="4">
        <v>0</v>
      </c>
      <c r="O44" s="16">
        <f>SUM((H44+N44)/186195002*100)</f>
        <v>2.2197158654129718</v>
      </c>
      <c r="P44" s="4">
        <v>0</v>
      </c>
      <c r="Q44" s="16">
        <f>SUM(P44/H44*100)</f>
        <v>0</v>
      </c>
      <c r="R44" s="4" t="s">
        <v>71</v>
      </c>
      <c r="S44" s="4" t="s">
        <v>71</v>
      </c>
      <c r="T44" s="4">
        <v>4133000</v>
      </c>
      <c r="U44" s="4">
        <v>0</v>
      </c>
      <c r="V44" s="4">
        <v>0</v>
      </c>
      <c r="W44" s="4">
        <v>0</v>
      </c>
    </row>
    <row r="45" spans="1:23" x14ac:dyDescent="0.25">
      <c r="A45" s="4"/>
      <c r="B45" s="4" t="s">
        <v>161</v>
      </c>
      <c r="C45" s="4" t="s">
        <v>162</v>
      </c>
      <c r="D45" s="4">
        <v>1</v>
      </c>
      <c r="E45" s="4">
        <v>1883507</v>
      </c>
      <c r="F45" s="4">
        <v>0</v>
      </c>
      <c r="G45" s="4">
        <v>0</v>
      </c>
      <c r="H45" s="4">
        <v>1883507</v>
      </c>
      <c r="I45" s="16">
        <f>SUM(H45/186195002*100)</f>
        <v>1.0115776362246287</v>
      </c>
      <c r="J45" s="4">
        <v>1883507</v>
      </c>
      <c r="K45" s="4">
        <v>0</v>
      </c>
      <c r="L45" s="4">
        <f>+J45+K45</f>
        <v>1883507</v>
      </c>
      <c r="M45" s="16">
        <f>SUM(L45/186195002*100)</f>
        <v>1.0115776362246287</v>
      </c>
      <c r="N45" s="4">
        <v>0</v>
      </c>
      <c r="O45" s="16">
        <f>SUM((H45+N45)/186195002*100)</f>
        <v>1.0115776362246287</v>
      </c>
      <c r="P45" s="4">
        <v>0</v>
      </c>
      <c r="Q45" s="16">
        <f>SUM(P45/H45*100)</f>
        <v>0</v>
      </c>
      <c r="R45" s="4" t="s">
        <v>71</v>
      </c>
      <c r="S45" s="4" t="s">
        <v>71</v>
      </c>
      <c r="T45" s="4">
        <v>1883507</v>
      </c>
      <c r="U45" s="4">
        <v>0</v>
      </c>
      <c r="V45" s="4">
        <v>0</v>
      </c>
      <c r="W45" s="4">
        <v>0</v>
      </c>
    </row>
    <row r="46" spans="1:2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x14ac:dyDescent="0.25">
      <c r="A47" s="4" t="s">
        <v>127</v>
      </c>
      <c r="B47" s="4" t="s">
        <v>163</v>
      </c>
      <c r="C47" s="4"/>
      <c r="D47" s="4">
        <v>525</v>
      </c>
      <c r="E47" s="4">
        <v>2281320</v>
      </c>
      <c r="F47" s="4">
        <v>0</v>
      </c>
      <c r="G47" s="4">
        <v>0</v>
      </c>
      <c r="H47" s="4">
        <v>2281320</v>
      </c>
      <c r="I47" s="16">
        <f>SUM(H47/186195002*100)</f>
        <v>1.2252315988589211</v>
      </c>
      <c r="J47" s="4">
        <v>2281320</v>
      </c>
      <c r="K47" s="4">
        <v>0</v>
      </c>
      <c r="L47" s="4">
        <f>+J47+K47</f>
        <v>2281320</v>
      </c>
      <c r="M47" s="16">
        <f>SUM(L47/186195002*100)</f>
        <v>1.2252315988589211</v>
      </c>
      <c r="N47" s="4">
        <v>0</v>
      </c>
      <c r="O47" s="16">
        <f>SUM((H47+N47)/186195002*100)</f>
        <v>1.2252315988589211</v>
      </c>
      <c r="P47" s="4">
        <v>0</v>
      </c>
      <c r="Q47" s="16">
        <v>0</v>
      </c>
      <c r="R47" s="4" t="s">
        <v>71</v>
      </c>
      <c r="S47" s="4" t="s">
        <v>71</v>
      </c>
      <c r="T47" s="4">
        <v>2281320</v>
      </c>
      <c r="U47" s="4">
        <v>0</v>
      </c>
      <c r="V47" s="4">
        <v>0</v>
      </c>
      <c r="W47" s="4">
        <v>0</v>
      </c>
    </row>
    <row r="48" spans="1:23" x14ac:dyDescent="0.25">
      <c r="A48" s="4" t="s">
        <v>129</v>
      </c>
      <c r="B48" s="4" t="s">
        <v>164</v>
      </c>
      <c r="C48" s="4"/>
      <c r="D48" s="4">
        <v>1</v>
      </c>
      <c r="E48" s="4">
        <v>10000</v>
      </c>
      <c r="F48" s="4">
        <v>0</v>
      </c>
      <c r="G48" s="4">
        <v>0</v>
      </c>
      <c r="H48" s="4">
        <v>10000</v>
      </c>
      <c r="I48" s="16">
        <f>SUM(H48/186195002*100)</f>
        <v>5.3707134415992546E-3</v>
      </c>
      <c r="J48" s="4">
        <v>10000</v>
      </c>
      <c r="K48" s="4">
        <v>0</v>
      </c>
      <c r="L48" s="4">
        <f>+J48+K48</f>
        <v>10000</v>
      </c>
      <c r="M48" s="16">
        <f>SUM(L48/186195002*100)</f>
        <v>5.3707134415992546E-3</v>
      </c>
      <c r="N48" s="4">
        <v>0</v>
      </c>
      <c r="O48" s="16">
        <f>SUM((H48+N48)/186195002*100)</f>
        <v>5.3707134415992546E-3</v>
      </c>
      <c r="P48" s="4">
        <v>0</v>
      </c>
      <c r="Q48" s="16">
        <v>0</v>
      </c>
      <c r="R48" s="4" t="s">
        <v>71</v>
      </c>
      <c r="S48" s="4" t="s">
        <v>71</v>
      </c>
      <c r="T48" s="4">
        <v>10000</v>
      </c>
      <c r="U48" s="4">
        <v>0</v>
      </c>
      <c r="V48" s="4">
        <v>0</v>
      </c>
      <c r="W48" s="4">
        <v>0</v>
      </c>
    </row>
    <row r="49" spans="1:23" x14ac:dyDescent="0.25">
      <c r="A49" s="4" t="s">
        <v>131</v>
      </c>
      <c r="B49" s="4" t="s">
        <v>165</v>
      </c>
      <c r="C49" s="4"/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16">
        <f>SUM(H49/186195002*100)</f>
        <v>0</v>
      </c>
      <c r="J49" s="4">
        <v>0</v>
      </c>
      <c r="K49" s="4">
        <v>0</v>
      </c>
      <c r="L49" s="4">
        <f>+J49+K49</f>
        <v>0</v>
      </c>
      <c r="M49" s="16">
        <f>SUM(L49/186195002*100)</f>
        <v>0</v>
      </c>
      <c r="N49" s="4">
        <v>0</v>
      </c>
      <c r="O49" s="16">
        <f>SUM((H49+N49)/186195002*100)</f>
        <v>0</v>
      </c>
      <c r="P49" s="4">
        <v>0</v>
      </c>
      <c r="Q49" s="16">
        <v>0</v>
      </c>
      <c r="R49" s="4" t="s">
        <v>71</v>
      </c>
      <c r="S49" s="4" t="s">
        <v>71</v>
      </c>
      <c r="T49" s="4">
        <v>0</v>
      </c>
      <c r="U49" s="4">
        <v>0</v>
      </c>
      <c r="V49" s="4">
        <v>0</v>
      </c>
      <c r="W49" s="4">
        <v>0</v>
      </c>
    </row>
    <row r="50" spans="1:23" x14ac:dyDescent="0.25">
      <c r="A50" s="4" t="s">
        <v>166</v>
      </c>
      <c r="B50" s="4" t="s">
        <v>167</v>
      </c>
      <c r="C50" s="4"/>
      <c r="D50" s="4">
        <v>313</v>
      </c>
      <c r="E50" s="4">
        <v>21562415</v>
      </c>
      <c r="F50" s="4">
        <v>0</v>
      </c>
      <c r="G50" s="4">
        <v>0</v>
      </c>
      <c r="H50" s="4">
        <v>21562415</v>
      </c>
      <c r="I50" s="16">
        <f>SUM(H50/186195002*100)</f>
        <v>11.580555207384139</v>
      </c>
      <c r="J50" s="4">
        <v>21562415</v>
      </c>
      <c r="K50" s="4">
        <v>0</v>
      </c>
      <c r="L50" s="4">
        <f>+J50+K50</f>
        <v>21562415</v>
      </c>
      <c r="M50" s="16">
        <f>SUM(L50/186195002*100)</f>
        <v>11.580555207384139</v>
      </c>
      <c r="N50" s="4">
        <v>0</v>
      </c>
      <c r="O50" s="16">
        <f>SUM((H50+N50)/186195002*100)</f>
        <v>11.580555207384139</v>
      </c>
      <c r="P50" s="4">
        <v>0</v>
      </c>
      <c r="Q50" s="16">
        <v>0</v>
      </c>
      <c r="R50" s="4" t="s">
        <v>71</v>
      </c>
      <c r="S50" s="4" t="s">
        <v>71</v>
      </c>
      <c r="T50" s="4">
        <v>21559615</v>
      </c>
      <c r="U50" s="4">
        <v>0</v>
      </c>
      <c r="V50" s="4">
        <v>0</v>
      </c>
      <c r="W50" s="4">
        <v>0</v>
      </c>
    </row>
    <row r="51" spans="1:23" x14ac:dyDescent="0.25">
      <c r="A51" s="4"/>
      <c r="B51" s="4" t="s">
        <v>168</v>
      </c>
      <c r="C51" s="4" t="s">
        <v>169</v>
      </c>
      <c r="D51" s="4">
        <v>1</v>
      </c>
      <c r="E51" s="4">
        <v>2486200</v>
      </c>
      <c r="F51" s="4">
        <v>0</v>
      </c>
      <c r="G51" s="4">
        <v>0</v>
      </c>
      <c r="H51" s="4">
        <v>2486200</v>
      </c>
      <c r="I51" s="16">
        <f>SUM(H51/186195002*100)</f>
        <v>1.3352667758504067</v>
      </c>
      <c r="J51" s="4">
        <v>2486200</v>
      </c>
      <c r="K51" s="4">
        <v>0</v>
      </c>
      <c r="L51" s="4">
        <f>+J51+K51</f>
        <v>2486200</v>
      </c>
      <c r="M51" s="16">
        <f>SUM(L51/186195002*100)</f>
        <v>1.3352667758504067</v>
      </c>
      <c r="N51" s="4">
        <v>0</v>
      </c>
      <c r="O51" s="16">
        <f>SUM((H51+N51)/186195002*100)</f>
        <v>1.3352667758504067</v>
      </c>
      <c r="P51" s="4">
        <v>0</v>
      </c>
      <c r="Q51" s="16">
        <f>SUM(P51/H51*100)</f>
        <v>0</v>
      </c>
      <c r="R51" s="4" t="s">
        <v>71</v>
      </c>
      <c r="S51" s="4" t="s">
        <v>71</v>
      </c>
      <c r="T51" s="4">
        <v>2486200</v>
      </c>
      <c r="U51" s="4"/>
      <c r="V51" s="4"/>
      <c r="W51" s="4"/>
    </row>
    <row r="52" spans="1:23" x14ac:dyDescent="0.25">
      <c r="A52" s="4"/>
      <c r="B52" s="4" t="s">
        <v>170</v>
      </c>
      <c r="C52" s="4" t="s">
        <v>171</v>
      </c>
      <c r="D52" s="4">
        <v>1</v>
      </c>
      <c r="E52" s="4">
        <v>2146974</v>
      </c>
      <c r="F52" s="4">
        <v>0</v>
      </c>
      <c r="G52" s="4">
        <v>0</v>
      </c>
      <c r="H52" s="4">
        <v>2146974</v>
      </c>
      <c r="I52" s="16">
        <f>SUM(H52/186195002*100)</f>
        <v>1.1530782120564118</v>
      </c>
      <c r="J52" s="4">
        <v>2146974</v>
      </c>
      <c r="K52" s="4">
        <v>0</v>
      </c>
      <c r="L52" s="4">
        <f>+J52+K52</f>
        <v>2146974</v>
      </c>
      <c r="M52" s="16">
        <f>SUM(L52/186195002*100)</f>
        <v>1.1530782120564118</v>
      </c>
      <c r="N52" s="4">
        <v>0</v>
      </c>
      <c r="O52" s="16">
        <f>SUM((H52+N52)/186195002*100)</f>
        <v>1.1530782120564118</v>
      </c>
      <c r="P52" s="4">
        <v>0</v>
      </c>
      <c r="Q52" s="16">
        <f>SUM(P52/H52*100)</f>
        <v>0</v>
      </c>
      <c r="R52" s="4" t="s">
        <v>71</v>
      </c>
      <c r="S52" s="4" t="s">
        <v>71</v>
      </c>
      <c r="T52" s="4">
        <v>2146974</v>
      </c>
      <c r="U52" s="4"/>
      <c r="V52" s="4"/>
      <c r="W52" s="4"/>
    </row>
    <row r="53" spans="1:23" x14ac:dyDescent="0.25">
      <c r="A53" s="4"/>
      <c r="B53" s="4" t="s">
        <v>172</v>
      </c>
      <c r="C53" s="4" t="s">
        <v>173</v>
      </c>
      <c r="D53" s="4">
        <v>1</v>
      </c>
      <c r="E53" s="4">
        <v>2142000</v>
      </c>
      <c r="F53" s="4">
        <v>0</v>
      </c>
      <c r="G53" s="4">
        <v>0</v>
      </c>
      <c r="H53" s="4">
        <v>2142000</v>
      </c>
      <c r="I53" s="16">
        <f>SUM(H53/186195002*100)</f>
        <v>1.1504068191905601</v>
      </c>
      <c r="J53" s="4">
        <v>2142000</v>
      </c>
      <c r="K53" s="4">
        <v>0</v>
      </c>
      <c r="L53" s="4">
        <f>+J53+K53</f>
        <v>2142000</v>
      </c>
      <c r="M53" s="16">
        <f>SUM(L53/186195002*100)</f>
        <v>1.1504068191905601</v>
      </c>
      <c r="N53" s="4">
        <v>0</v>
      </c>
      <c r="O53" s="16">
        <f>SUM((H53+N53)/186195002*100)</f>
        <v>1.1504068191905601</v>
      </c>
      <c r="P53" s="4">
        <v>0</v>
      </c>
      <c r="Q53" s="16">
        <f>SUM(P53/H53*100)</f>
        <v>0</v>
      </c>
      <c r="R53" s="4" t="s">
        <v>71</v>
      </c>
      <c r="S53" s="4" t="s">
        <v>71</v>
      </c>
      <c r="T53" s="4">
        <v>2142000</v>
      </c>
      <c r="U53" s="4"/>
      <c r="V53" s="4"/>
      <c r="W53" s="4"/>
    </row>
    <row r="54" spans="1:23" x14ac:dyDescent="0.25">
      <c r="A54" s="4" t="s">
        <v>174</v>
      </c>
      <c r="B54" s="4" t="s">
        <v>94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x14ac:dyDescent="0.25">
      <c r="A55" s="4"/>
      <c r="B55" s="4" t="s">
        <v>175</v>
      </c>
      <c r="C55" s="4"/>
      <c r="D55" s="4">
        <v>5</v>
      </c>
      <c r="E55" s="4">
        <v>698</v>
      </c>
      <c r="F55" s="4">
        <v>0</v>
      </c>
      <c r="G55" s="4">
        <v>0</v>
      </c>
      <c r="H55" s="4">
        <v>698</v>
      </c>
      <c r="I55" s="16">
        <f>SUM(H55/186195002*100)</f>
        <v>3.7487579822362792E-4</v>
      </c>
      <c r="J55" s="4">
        <v>698</v>
      </c>
      <c r="K55" s="4">
        <v>0</v>
      </c>
      <c r="L55" s="4">
        <f>+J55+K55</f>
        <v>698</v>
      </c>
      <c r="M55" s="16">
        <f>SUM(L55/186195002*100)</f>
        <v>3.7487579822362792E-4</v>
      </c>
      <c r="N55" s="4">
        <v>0</v>
      </c>
      <c r="O55" s="16">
        <f>SUM((H55+N55)/186195002*100)</f>
        <v>3.7487579822362792E-4</v>
      </c>
      <c r="P55" s="4">
        <v>0</v>
      </c>
      <c r="Q55" s="16">
        <v>0</v>
      </c>
      <c r="R55" s="4" t="s">
        <v>71</v>
      </c>
      <c r="S55" s="4" t="s">
        <v>71</v>
      </c>
      <c r="T55" s="4">
        <v>698</v>
      </c>
      <c r="U55" s="4">
        <v>0</v>
      </c>
      <c r="V55" s="4">
        <v>0</v>
      </c>
      <c r="W55" s="4">
        <v>0</v>
      </c>
    </row>
    <row r="56" spans="1:23" x14ac:dyDescent="0.25">
      <c r="A56" s="4"/>
      <c r="B56" s="4" t="s">
        <v>176</v>
      </c>
      <c r="C56" s="4"/>
      <c r="D56" s="4">
        <v>1325</v>
      </c>
      <c r="E56" s="4">
        <v>7105827</v>
      </c>
      <c r="F56" s="4">
        <v>0</v>
      </c>
      <c r="G56" s="4">
        <v>0</v>
      </c>
      <c r="H56" s="4">
        <v>7105827</v>
      </c>
      <c r="I56" s="16">
        <f>SUM(H56/186195002*100)</f>
        <v>3.8163360582578902</v>
      </c>
      <c r="J56" s="4">
        <v>7105827</v>
      </c>
      <c r="K56" s="4">
        <v>0</v>
      </c>
      <c r="L56" s="4">
        <f>+J56+K56</f>
        <v>7105827</v>
      </c>
      <c r="M56" s="16">
        <f>SUM(L56/186195002*100)</f>
        <v>3.8163360582578902</v>
      </c>
      <c r="N56" s="4">
        <v>0</v>
      </c>
      <c r="O56" s="16">
        <f>SUM((H56+N56)/186195002*100)</f>
        <v>3.8163360582578902</v>
      </c>
      <c r="P56" s="4">
        <v>0</v>
      </c>
      <c r="Q56" s="16">
        <v>0</v>
      </c>
      <c r="R56" s="4" t="s">
        <v>71</v>
      </c>
      <c r="S56" s="4" t="s">
        <v>71</v>
      </c>
      <c r="T56" s="4">
        <v>7101327</v>
      </c>
      <c r="U56" s="4">
        <v>0</v>
      </c>
      <c r="V56" s="4">
        <v>0</v>
      </c>
      <c r="W56" s="4">
        <v>0</v>
      </c>
    </row>
    <row r="57" spans="1:23" x14ac:dyDescent="0.25">
      <c r="A57" s="4"/>
      <c r="B57" s="4" t="s">
        <v>177</v>
      </c>
      <c r="C57" s="4"/>
      <c r="D57" s="4">
        <v>1</v>
      </c>
      <c r="E57" s="4">
        <v>10000</v>
      </c>
      <c r="F57" s="4">
        <v>0</v>
      </c>
      <c r="G57" s="4">
        <v>0</v>
      </c>
      <c r="H57" s="4">
        <v>10000</v>
      </c>
      <c r="I57" s="16">
        <f>SUM(H57/186195002*100)</f>
        <v>5.3707134415992546E-3</v>
      </c>
      <c r="J57" s="4">
        <v>10000</v>
      </c>
      <c r="K57" s="4">
        <v>0</v>
      </c>
      <c r="L57" s="4">
        <f>+J57+K57</f>
        <v>10000</v>
      </c>
      <c r="M57" s="16">
        <f>SUM(L57/186195002*100)</f>
        <v>5.3707134415992546E-3</v>
      </c>
      <c r="N57" s="4">
        <v>0</v>
      </c>
      <c r="O57" s="16">
        <f>SUM((H57+N57)/186195002*100)</f>
        <v>5.3707134415992546E-3</v>
      </c>
      <c r="P57" s="4">
        <v>0</v>
      </c>
      <c r="Q57" s="16">
        <v>0</v>
      </c>
      <c r="R57" s="4" t="s">
        <v>71</v>
      </c>
      <c r="S57" s="4" t="s">
        <v>71</v>
      </c>
      <c r="T57" s="4">
        <v>10000</v>
      </c>
      <c r="U57" s="4">
        <v>0</v>
      </c>
      <c r="V57" s="4">
        <v>0</v>
      </c>
      <c r="W57" s="4">
        <v>0</v>
      </c>
    </row>
    <row r="58" spans="1:23" s="6" customFormat="1" x14ac:dyDescent="0.25">
      <c r="A58" s="12"/>
      <c r="B58" s="12" t="s">
        <v>178</v>
      </c>
      <c r="C58" s="12"/>
      <c r="D58" s="12">
        <f>+D36+D37+D38+D39+D40+D41+D42+D43+D47+D48+D49+D50+D55+D56+D57</f>
        <v>59123</v>
      </c>
      <c r="E58" s="12">
        <f>+E36+E37+E38+E39+E40+E41+E42+E43+E47+E48+E49+E50+E55+E56+E57</f>
        <v>124007895</v>
      </c>
      <c r="F58" s="12">
        <f>+F36+F37+F38+F39+F40+F41+F42+F43+F47+F48+F49+F50+F55+F56+F57</f>
        <v>0</v>
      </c>
      <c r="G58" s="12">
        <f>+G36+G37+G38+G39+G40+G41+G42+G43+G47+G48+G49+G50+G55+G56+G57</f>
        <v>0</v>
      </c>
      <c r="H58" s="12">
        <f>+H36+H37+H38+H39+H40+H41+H42+H43+H47+H48+H49+H50+H55+H56+H57</f>
        <v>124007895</v>
      </c>
      <c r="I58" s="17">
        <f>+I36+I37+I38+I39+I40+I41+I42+I43+I47+I48+I49+I50+I55+I56+I57</f>
        <v>66.601086854092884</v>
      </c>
      <c r="J58" s="12">
        <f>+J36+J37+J38+J39+J40+J41+J42+J43+J47+J48+J49+J50+J55+J56+J57</f>
        <v>124007895</v>
      </c>
      <c r="K58" s="12">
        <f>+K36+K37+K38+K39+K40+K41+K42+K43+K47+K48+K49+K50+K55+K56+K57</f>
        <v>0</v>
      </c>
      <c r="L58" s="12">
        <f>+L36+L37+L38+L39+L40+L41+L42+L43+L47+L48+L49+L50+L55+L56+L57</f>
        <v>124007895</v>
      </c>
      <c r="M58" s="17">
        <f>+M36+M37+M38+M39+M40+M41+M42+M43+M47+M48+M49+M50+M55+M56+M57</f>
        <v>66.601086854092884</v>
      </c>
      <c r="N58" s="12">
        <f>+N36+N37+N38+N39+N40+N41+N42+N43+N47+N48+N49+N50+N55+N56+N57</f>
        <v>0</v>
      </c>
      <c r="O58" s="17">
        <f>+O36+O37+O38+O39+O40+O41+O42+O43+O47+O48+O49+O50+O55+O56+O57</f>
        <v>66.601086854092884</v>
      </c>
      <c r="P58" s="12">
        <f>+P36+P37+P38+P39+P40+P41+P42+P43+P47+P48+P49+P50+P55+P56+P57</f>
        <v>0</v>
      </c>
      <c r="Q58" s="17">
        <v>0</v>
      </c>
      <c r="R58" s="12"/>
      <c r="S58" s="12"/>
      <c r="T58" s="12">
        <f>+T36+T37+T38+T39+T40+T41+T42+T43+T47+T48+T49+T50+T55+T56+T57</f>
        <v>123763957</v>
      </c>
      <c r="U58" s="12"/>
      <c r="V58" s="12"/>
      <c r="W58" s="12"/>
    </row>
    <row r="59" spans="1:23" s="6" customFormat="1" x14ac:dyDescent="0.25">
      <c r="A59" s="12"/>
      <c r="B59" s="12" t="s">
        <v>179</v>
      </c>
      <c r="C59" s="12"/>
      <c r="D59" s="12">
        <f>+D19+D28+D34+D58</f>
        <v>59128</v>
      </c>
      <c r="E59" s="12">
        <f>+E19+E28+E34+E58</f>
        <v>137099995</v>
      </c>
      <c r="F59" s="12">
        <f>+F19+F28+F34+F58</f>
        <v>0</v>
      </c>
      <c r="G59" s="12">
        <f>+G19+G28+G34+G58</f>
        <v>0</v>
      </c>
      <c r="H59" s="12">
        <f>+H19+H28+H34+H58</f>
        <v>137099995</v>
      </c>
      <c r="I59" s="17">
        <f>+I19+I28+I34+I58</f>
        <v>73.632478598969044</v>
      </c>
      <c r="J59" s="12">
        <f>+J19+J28+J34+J58</f>
        <v>137099995</v>
      </c>
      <c r="K59" s="12">
        <f>+K19+K28+K34+K58</f>
        <v>0</v>
      </c>
      <c r="L59" s="12">
        <f>+L19+L28+L34+L58</f>
        <v>137099995</v>
      </c>
      <c r="M59" s="17">
        <f>+M19+M28+M34+M58</f>
        <v>73.632478598969044</v>
      </c>
      <c r="N59" s="12">
        <f>+N19+N28+N34+N58</f>
        <v>0</v>
      </c>
      <c r="O59" s="17">
        <f>+O19+O28+O34+O58</f>
        <v>73.632478598969044</v>
      </c>
      <c r="P59" s="12">
        <f>+P19+P28+P34+P58</f>
        <v>0</v>
      </c>
      <c r="Q59" s="17">
        <v>0</v>
      </c>
      <c r="R59" s="12"/>
      <c r="S59" s="12"/>
      <c r="T59" s="12">
        <f>+T19+T28+T34+T58</f>
        <v>136856057</v>
      </c>
      <c r="U59" s="12">
        <f>+U19+U28+U34+U58</f>
        <v>0</v>
      </c>
      <c r="V59" s="12">
        <f>+V19+V28+V34+V58</f>
        <v>0</v>
      </c>
      <c r="W59" s="12">
        <f>+W19+W28+W34+W58</f>
        <v>0</v>
      </c>
    </row>
  </sheetData>
  <mergeCells count="9">
    <mergeCell ref="J6:M6"/>
    <mergeCell ref="P6:Q6"/>
    <mergeCell ref="R6:S6"/>
    <mergeCell ref="J3:M3"/>
    <mergeCell ref="P3:Q3"/>
    <mergeCell ref="R3:S3"/>
    <mergeCell ref="U3:W3"/>
    <mergeCell ref="J4:L4"/>
    <mergeCell ref="U4:W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747D7-251B-4470-8E10-57736E8F3D14}">
  <dimension ref="A1:T10"/>
  <sheetViews>
    <sheetView topLeftCell="A3" workbookViewId="0">
      <selection activeCell="A3" sqref="A3:T1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180</v>
      </c>
    </row>
    <row r="3" spans="1:20" s="6" customFormat="1" ht="90" x14ac:dyDescent="0.25">
      <c r="A3" s="9" t="s">
        <v>31</v>
      </c>
      <c r="B3" s="9" t="s">
        <v>80</v>
      </c>
      <c r="C3" s="9" t="s">
        <v>81</v>
      </c>
      <c r="D3" s="9" t="s">
        <v>34</v>
      </c>
      <c r="E3" s="9" t="s">
        <v>35</v>
      </c>
      <c r="F3" s="9" t="s">
        <v>36</v>
      </c>
      <c r="G3" s="9" t="s">
        <v>37</v>
      </c>
      <c r="H3" s="9" t="s">
        <v>82</v>
      </c>
      <c r="I3" s="9" t="s">
        <v>109</v>
      </c>
      <c r="J3" s="11" t="s">
        <v>40</v>
      </c>
      <c r="K3" s="11"/>
      <c r="L3" s="11"/>
      <c r="M3" s="11"/>
      <c r="N3" s="9" t="s">
        <v>41</v>
      </c>
      <c r="O3" s="9" t="s">
        <v>42</v>
      </c>
      <c r="P3" s="11" t="s">
        <v>43</v>
      </c>
      <c r="Q3" s="11"/>
      <c r="R3" s="11" t="s">
        <v>44</v>
      </c>
      <c r="S3" s="11"/>
      <c r="T3" s="9" t="s">
        <v>45</v>
      </c>
    </row>
    <row r="4" spans="1:20" s="6" customFormat="1" ht="30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3" t="s">
        <v>46</v>
      </c>
      <c r="K4" s="13"/>
      <c r="L4" s="13"/>
      <c r="M4" s="9" t="s">
        <v>47</v>
      </c>
      <c r="N4" s="18"/>
      <c r="O4" s="12"/>
      <c r="P4" s="10" t="s">
        <v>48</v>
      </c>
      <c r="Q4" s="9" t="s">
        <v>49</v>
      </c>
      <c r="R4" s="9" t="s">
        <v>48</v>
      </c>
      <c r="S4" s="9" t="s">
        <v>49</v>
      </c>
      <c r="T4" s="12"/>
    </row>
    <row r="5" spans="1:20" s="6" customFormat="1" x14ac:dyDescent="0.25">
      <c r="A5" s="12"/>
      <c r="B5" s="12"/>
      <c r="C5" s="12"/>
      <c r="D5" s="12"/>
      <c r="E5" s="12"/>
      <c r="F5" s="12"/>
      <c r="G5" s="12"/>
      <c r="H5" s="12"/>
      <c r="I5" s="12"/>
      <c r="J5" s="9" t="s">
        <v>50</v>
      </c>
      <c r="K5" s="9" t="s">
        <v>51</v>
      </c>
      <c r="L5" s="9" t="s">
        <v>52</v>
      </c>
      <c r="M5" s="12"/>
      <c r="N5" s="12"/>
      <c r="O5" s="12"/>
      <c r="P5" s="12"/>
      <c r="Q5" s="12"/>
      <c r="R5" s="12"/>
      <c r="S5" s="12"/>
      <c r="T5" s="12"/>
    </row>
    <row r="6" spans="1:20" s="6" customFormat="1" x14ac:dyDescent="0.25">
      <c r="A6" s="19"/>
      <c r="B6" s="19" t="s">
        <v>53</v>
      </c>
      <c r="C6" s="19" t="s">
        <v>54</v>
      </c>
      <c r="D6" s="19" t="s">
        <v>55</v>
      </c>
      <c r="E6" s="19" t="s">
        <v>56</v>
      </c>
      <c r="F6" s="19" t="s">
        <v>57</v>
      </c>
      <c r="G6" s="19" t="s">
        <v>58</v>
      </c>
      <c r="H6" s="19" t="s">
        <v>59</v>
      </c>
      <c r="I6" s="19" t="s">
        <v>60</v>
      </c>
      <c r="J6" s="20" t="s">
        <v>61</v>
      </c>
      <c r="K6" s="20"/>
      <c r="L6" s="20"/>
      <c r="M6" s="20"/>
      <c r="N6" s="19" t="s">
        <v>62</v>
      </c>
      <c r="O6" s="19" t="s">
        <v>63</v>
      </c>
      <c r="P6" s="20" t="s">
        <v>64</v>
      </c>
      <c r="Q6" s="20"/>
      <c r="R6" s="20" t="s">
        <v>65</v>
      </c>
      <c r="S6" s="20"/>
      <c r="T6" s="19" t="s">
        <v>66</v>
      </c>
    </row>
    <row r="7" spans="1:20" x14ac:dyDescent="0.25">
      <c r="A7" s="5" t="s">
        <v>85</v>
      </c>
      <c r="B7" s="4" t="s">
        <v>181</v>
      </c>
      <c r="C7" s="4"/>
      <c r="D7" s="4">
        <v>0</v>
      </c>
      <c r="E7" s="4">
        <v>0</v>
      </c>
      <c r="F7" s="4">
        <v>0</v>
      </c>
      <c r="G7" s="4">
        <v>0</v>
      </c>
      <c r="H7" s="4">
        <v>0</v>
      </c>
      <c r="I7" s="16">
        <f>SUM(H7/186195002*100)</f>
        <v>0</v>
      </c>
      <c r="J7" s="4">
        <v>0</v>
      </c>
      <c r="K7" s="4">
        <v>0</v>
      </c>
      <c r="L7" s="4">
        <f>+J7+K7</f>
        <v>0</v>
      </c>
      <c r="M7" s="16">
        <f>SUM(L7/186195002*100)</f>
        <v>0</v>
      </c>
      <c r="N7" s="4">
        <v>0</v>
      </c>
      <c r="O7" s="16">
        <f>SUM((H7+N7)/186195002*100)</f>
        <v>0</v>
      </c>
      <c r="P7" s="4">
        <v>0</v>
      </c>
      <c r="Q7" s="16">
        <v>0</v>
      </c>
      <c r="R7" s="4" t="s">
        <v>71</v>
      </c>
      <c r="S7" s="4" t="s">
        <v>71</v>
      </c>
      <c r="T7" s="4">
        <v>0</v>
      </c>
    </row>
    <row r="8" spans="1:20" x14ac:dyDescent="0.25">
      <c r="A8" s="5" t="s">
        <v>98</v>
      </c>
      <c r="B8" s="4" t="s">
        <v>182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6">
        <f>SUM(H8/186195002*100)</f>
        <v>0</v>
      </c>
      <c r="J8" s="4">
        <v>0</v>
      </c>
      <c r="K8" s="4">
        <v>0</v>
      </c>
      <c r="L8" s="4">
        <f>+J8+K8</f>
        <v>0</v>
      </c>
      <c r="M8" s="16">
        <f>SUM(L8/186195002*100)</f>
        <v>0</v>
      </c>
      <c r="N8" s="4">
        <v>0</v>
      </c>
      <c r="O8" s="16">
        <f>SUM((H8+N8)/186195002*100)</f>
        <v>0</v>
      </c>
      <c r="P8" s="4">
        <v>0</v>
      </c>
      <c r="Q8" s="16">
        <v>0</v>
      </c>
      <c r="R8" s="4" t="s">
        <v>71</v>
      </c>
      <c r="S8" s="4" t="s">
        <v>71</v>
      </c>
      <c r="T8" s="4">
        <v>0</v>
      </c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s="6" customFormat="1" x14ac:dyDescent="0.25">
      <c r="A10" s="12"/>
      <c r="B10" s="12" t="s">
        <v>183</v>
      </c>
      <c r="C10" s="12"/>
      <c r="D10" s="12">
        <f>+D7+D8</f>
        <v>0</v>
      </c>
      <c r="E10" s="12">
        <f>+E7+E8</f>
        <v>0</v>
      </c>
      <c r="F10" s="12">
        <f>+F7+F8</f>
        <v>0</v>
      </c>
      <c r="G10" s="12">
        <f>+G7+G8</f>
        <v>0</v>
      </c>
      <c r="H10" s="12">
        <f>+H7+H8</f>
        <v>0</v>
      </c>
      <c r="I10" s="17">
        <f>+I7+I8</f>
        <v>0</v>
      </c>
      <c r="J10" s="12">
        <f>+J7+J8</f>
        <v>0</v>
      </c>
      <c r="K10" s="12">
        <f>+K7+K8</f>
        <v>0</v>
      </c>
      <c r="L10" s="12">
        <f>+L7+L8</f>
        <v>0</v>
      </c>
      <c r="M10" s="17">
        <f>+M7+M8</f>
        <v>0</v>
      </c>
      <c r="N10" s="12">
        <f>+N7+N8</f>
        <v>0</v>
      </c>
      <c r="O10" s="17">
        <f>+O7+O8</f>
        <v>0</v>
      </c>
      <c r="P10" s="12">
        <f>+P7+P8</f>
        <v>0</v>
      </c>
      <c r="Q10" s="17">
        <f>+Q7+Q8</f>
        <v>0</v>
      </c>
      <c r="R10" s="12"/>
      <c r="S10" s="12"/>
      <c r="T10" s="12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91AA2-F534-4D1D-B903-670D32F3779D}">
  <dimension ref="A1:D4"/>
  <sheetViews>
    <sheetView workbookViewId="0">
      <selection sqref="A1:D4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7" customFormat="1" ht="15.75" x14ac:dyDescent="0.25">
      <c r="A1" s="22" t="s">
        <v>184</v>
      </c>
      <c r="B1" s="22"/>
      <c r="C1" s="22"/>
      <c r="D1" s="22"/>
    </row>
    <row r="2" spans="1:4" x14ac:dyDescent="0.25">
      <c r="A2" s="4" t="s">
        <v>185</v>
      </c>
      <c r="B2" s="4" t="s">
        <v>186</v>
      </c>
      <c r="C2" s="4" t="s">
        <v>187</v>
      </c>
      <c r="D2" s="4" t="s">
        <v>188</v>
      </c>
    </row>
    <row r="3" spans="1:4" x14ac:dyDescent="0.25">
      <c r="A3" s="4"/>
      <c r="B3" s="4"/>
      <c r="C3" s="4"/>
      <c r="D3" s="4"/>
    </row>
    <row r="4" spans="1:4" s="6" customFormat="1" x14ac:dyDescent="0.25">
      <c r="A4" s="12" t="s">
        <v>78</v>
      </c>
      <c r="B4" s="12"/>
      <c r="C4" s="12">
        <f>SUM(C2:C3)</f>
        <v>0</v>
      </c>
      <c r="D4" s="12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B7D22-E4B6-4E99-8FCC-E6AFFA576DF5}">
  <dimension ref="A1:B3"/>
  <sheetViews>
    <sheetView workbookViewId="0">
      <selection sqref="A1:B3"/>
    </sheetView>
  </sheetViews>
  <sheetFormatPr defaultRowHeight="15" x14ac:dyDescent="0.25"/>
  <cols>
    <col min="1" max="2" width="50.7109375" customWidth="1"/>
  </cols>
  <sheetData>
    <row r="1" spans="1:2" s="7" customFormat="1" ht="15.75" x14ac:dyDescent="0.25">
      <c r="A1" s="23" t="s">
        <v>189</v>
      </c>
      <c r="B1" s="23"/>
    </row>
    <row r="2" spans="1:2" x14ac:dyDescent="0.25">
      <c r="A2" s="4" t="s">
        <v>34</v>
      </c>
      <c r="B2" s="4" t="s">
        <v>187</v>
      </c>
    </row>
    <row r="3" spans="1:2" x14ac:dyDescent="0.25">
      <c r="A3" s="4">
        <v>0</v>
      </c>
      <c r="B3" s="4">
        <v>0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12EDE-98F9-4495-9270-07C8D95534A2}">
  <dimension ref="A1:J6"/>
  <sheetViews>
    <sheetView workbookViewId="0"/>
  </sheetViews>
  <sheetFormatPr defaultRowHeight="15" x14ac:dyDescent="0.25"/>
  <cols>
    <col min="1" max="1" width="6.7109375" customWidth="1"/>
    <col min="2" max="2" width="50.7109375" customWidth="1"/>
    <col min="3" max="4" width="12.7109375" style="8" customWidth="1"/>
    <col min="5" max="5" width="50.7109375" style="8" customWidth="1"/>
    <col min="6" max="7" width="12.7109375" style="8" customWidth="1"/>
    <col min="8" max="10" width="20.7109375" style="8" customWidth="1"/>
    <col min="11" max="16384" width="9.140625" style="8"/>
  </cols>
  <sheetData>
    <row r="1" spans="1:10" s="25" customFormat="1" ht="12.75" x14ac:dyDescent="0.2">
      <c r="A1" s="24"/>
      <c r="B1" s="24"/>
    </row>
    <row r="2" spans="1:10" s="7" customFormat="1" ht="15.75" x14ac:dyDescent="0.25">
      <c r="A2" s="26" t="s">
        <v>190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25" customFormat="1" ht="51" x14ac:dyDescent="0.2">
      <c r="A3" s="27" t="s">
        <v>191</v>
      </c>
      <c r="B3" s="28" t="s">
        <v>192</v>
      </c>
      <c r="C3" s="28"/>
      <c r="D3" s="28"/>
      <c r="E3" s="28" t="s">
        <v>193</v>
      </c>
      <c r="F3" s="28"/>
      <c r="G3" s="28"/>
      <c r="H3" s="29" t="s">
        <v>194</v>
      </c>
      <c r="I3" s="29"/>
      <c r="J3" s="30" t="s">
        <v>195</v>
      </c>
    </row>
    <row r="4" spans="1:10" s="25" customFormat="1" ht="12.75" x14ac:dyDescent="0.2">
      <c r="A4" s="27" t="s">
        <v>196</v>
      </c>
      <c r="B4" s="29" t="s">
        <v>197</v>
      </c>
      <c r="C4" s="29"/>
      <c r="D4" s="29"/>
      <c r="E4" s="29" t="s">
        <v>198</v>
      </c>
      <c r="F4" s="29"/>
      <c r="G4" s="29"/>
      <c r="H4" s="29" t="s">
        <v>199</v>
      </c>
      <c r="I4" s="29"/>
      <c r="J4" s="30" t="s">
        <v>200</v>
      </c>
    </row>
    <row r="5" spans="1:10" s="25" customFormat="1" ht="51" x14ac:dyDescent="0.2">
      <c r="A5" s="27" t="s">
        <v>201</v>
      </c>
      <c r="B5" s="27" t="s">
        <v>202</v>
      </c>
      <c r="C5" s="31" t="s">
        <v>81</v>
      </c>
      <c r="D5" s="31" t="s">
        <v>203</v>
      </c>
      <c r="E5" s="31" t="s">
        <v>202</v>
      </c>
      <c r="F5" s="31" t="s">
        <v>81</v>
      </c>
      <c r="G5" s="31" t="s">
        <v>203</v>
      </c>
      <c r="H5" s="31" t="s">
        <v>204</v>
      </c>
      <c r="I5" s="30" t="s">
        <v>205</v>
      </c>
      <c r="J5" s="31"/>
    </row>
    <row r="6" spans="1:10" x14ac:dyDescent="0.25">
      <c r="A6" s="4">
        <v>1</v>
      </c>
      <c r="B6" s="14" t="s">
        <v>206</v>
      </c>
      <c r="C6" s="14" t="s">
        <v>206</v>
      </c>
      <c r="D6" s="14" t="s">
        <v>206</v>
      </c>
      <c r="E6" s="14" t="s">
        <v>206</v>
      </c>
      <c r="F6" s="14" t="s">
        <v>206</v>
      </c>
      <c r="G6" s="14" t="s">
        <v>206</v>
      </c>
      <c r="H6" s="14" t="s">
        <v>206</v>
      </c>
      <c r="I6" s="14" t="s">
        <v>206</v>
      </c>
      <c r="J6" s="14" t="s">
        <v>206</v>
      </c>
    </row>
  </sheetData>
  <mergeCells count="7">
    <mergeCell ref="A2:J2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5DCA4-0C46-4232-A64C-3F72D6C11BB3}">
  <dimension ref="A1:D8"/>
  <sheetViews>
    <sheetView workbookViewId="0">
      <selection sqref="A1:D8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7" customFormat="1" ht="15.75" x14ac:dyDescent="0.25">
      <c r="A1" s="22" t="s">
        <v>207</v>
      </c>
      <c r="B1" s="22"/>
      <c r="C1" s="22"/>
      <c r="D1" s="22"/>
    </row>
    <row r="2" spans="1:4" x14ac:dyDescent="0.25">
      <c r="A2" s="4"/>
      <c r="B2" s="4" t="s">
        <v>208</v>
      </c>
      <c r="C2" s="4" t="s">
        <v>209</v>
      </c>
      <c r="D2" s="4" t="s">
        <v>210</v>
      </c>
    </row>
    <row r="3" spans="1:4" x14ac:dyDescent="0.25">
      <c r="A3" s="4" t="s">
        <v>211</v>
      </c>
      <c r="B3" s="4" t="s">
        <v>212</v>
      </c>
      <c r="C3" s="4" t="s">
        <v>212</v>
      </c>
      <c r="D3" s="5" t="s">
        <v>212</v>
      </c>
    </row>
    <row r="4" spans="1:4" x14ac:dyDescent="0.25">
      <c r="A4" s="4" t="s">
        <v>213</v>
      </c>
      <c r="B4" s="4" t="s">
        <v>212</v>
      </c>
      <c r="C4" s="4" t="s">
        <v>212</v>
      </c>
      <c r="D4" s="5" t="s">
        <v>212</v>
      </c>
    </row>
    <row r="5" spans="1:4" x14ac:dyDescent="0.25">
      <c r="A5" s="4" t="s">
        <v>214</v>
      </c>
      <c r="B5" s="4" t="s">
        <v>212</v>
      </c>
      <c r="C5" s="4" t="s">
        <v>212</v>
      </c>
      <c r="D5" s="5" t="s">
        <v>212</v>
      </c>
    </row>
    <row r="6" spans="1:4" x14ac:dyDescent="0.25">
      <c r="A6" s="4" t="s">
        <v>215</v>
      </c>
      <c r="B6" s="4" t="s">
        <v>212</v>
      </c>
      <c r="C6" s="4" t="s">
        <v>212</v>
      </c>
      <c r="D6" s="5" t="s">
        <v>212</v>
      </c>
    </row>
    <row r="7" spans="1:4" x14ac:dyDescent="0.25">
      <c r="A7" s="4" t="s">
        <v>216</v>
      </c>
      <c r="B7" s="4" t="s">
        <v>212</v>
      </c>
      <c r="C7" s="4" t="s">
        <v>212</v>
      </c>
      <c r="D7" s="5" t="s">
        <v>212</v>
      </c>
    </row>
    <row r="8" spans="1:4" x14ac:dyDescent="0.25">
      <c r="A8" s="4"/>
      <c r="B8" s="4"/>
      <c r="C8" s="4"/>
      <c r="D8" s="4"/>
    </row>
  </sheetData>
  <pageMargins left="1.3888888888888888E-2" right="0.20833333333333334" top="0.83333333333333337" bottom="0.41666666666666669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Table-V SBOs</vt:lpstr>
      <vt:lpstr>Table-VI  foreign ownership</vt:lpstr>
      <vt:lpstr>Declaration!Print_Titles</vt:lpstr>
      <vt:lpstr>'Table-VI  foreign ownership'!Print_Titles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Baireddy Swati Reddy</dc:creator>
  <cp:lastModifiedBy>Baireddy Swati Reddy</cp:lastModifiedBy>
  <dcterms:created xsi:type="dcterms:W3CDTF">2023-04-07T07:15:30Z</dcterms:created>
  <dcterms:modified xsi:type="dcterms:W3CDTF">2023-04-07T07:18:57Z</dcterms:modified>
</cp:coreProperties>
</file>