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155" windowHeight="7755" firstSheet="1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44525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60" i="4"/>
  <c r="V60" i="4"/>
  <c r="U60" i="4"/>
  <c r="T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T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O58" i="4"/>
  <c r="M58" i="4"/>
  <c r="L58" i="4"/>
  <c r="I58" i="4"/>
  <c r="O57" i="4"/>
  <c r="M57" i="4"/>
  <c r="L57" i="4"/>
  <c r="I57" i="4"/>
  <c r="O56" i="4"/>
  <c r="M56" i="4"/>
  <c r="L56" i="4"/>
  <c r="I56" i="4"/>
  <c r="Q54" i="4"/>
  <c r="O54" i="4"/>
  <c r="M54" i="4"/>
  <c r="L54" i="4"/>
  <c r="I54" i="4"/>
  <c r="Q53" i="4"/>
  <c r="O53" i="4"/>
  <c r="M53" i="4"/>
  <c r="L53" i="4"/>
  <c r="I53" i="4"/>
  <c r="Q52" i="4"/>
  <c r="O52" i="4"/>
  <c r="M52" i="4"/>
  <c r="L52" i="4"/>
  <c r="I52" i="4"/>
  <c r="O51" i="4"/>
  <c r="M51" i="4"/>
  <c r="L51" i="4"/>
  <c r="I51" i="4"/>
  <c r="O50" i="4"/>
  <c r="M50" i="4"/>
  <c r="L50" i="4"/>
  <c r="I50" i="4"/>
  <c r="O49" i="4"/>
  <c r="M49" i="4"/>
  <c r="L49" i="4"/>
  <c r="I49" i="4"/>
  <c r="O48" i="4"/>
  <c r="M48" i="4"/>
  <c r="L48" i="4"/>
  <c r="I48" i="4"/>
  <c r="Q46" i="4"/>
  <c r="O46" i="4"/>
  <c r="M46" i="4"/>
  <c r="L46" i="4"/>
  <c r="I46" i="4"/>
  <c r="Q45" i="4"/>
  <c r="O45" i="4"/>
  <c r="M45" i="4"/>
  <c r="L45" i="4"/>
  <c r="I45" i="4"/>
  <c r="Q44" i="4"/>
  <c r="O44" i="4"/>
  <c r="M44" i="4"/>
  <c r="L44" i="4"/>
  <c r="I44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O38" i="4"/>
  <c r="M38" i="4"/>
  <c r="L38" i="4"/>
  <c r="I38" i="4"/>
  <c r="O37" i="4"/>
  <c r="M37" i="4"/>
  <c r="L37" i="4"/>
  <c r="I37" i="4"/>
  <c r="O36" i="4"/>
  <c r="M36" i="4"/>
  <c r="L36" i="4"/>
  <c r="I36" i="4"/>
  <c r="W34" i="4"/>
  <c r="V34" i="4"/>
  <c r="U34" i="4"/>
  <c r="T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Q33" i="4"/>
  <c r="O33" i="4"/>
  <c r="M33" i="4"/>
  <c r="L33" i="4"/>
  <c r="I33" i="4"/>
  <c r="O32" i="4"/>
  <c r="M32" i="4"/>
  <c r="L32" i="4"/>
  <c r="I32" i="4"/>
  <c r="O31" i="4"/>
  <c r="M31" i="4"/>
  <c r="L31" i="4"/>
  <c r="I31" i="4"/>
  <c r="O30" i="4"/>
  <c r="M30" i="4"/>
  <c r="L30" i="4"/>
  <c r="I30" i="4"/>
  <c r="W28" i="4"/>
  <c r="V28" i="4"/>
  <c r="U28" i="4"/>
  <c r="T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O22" i="4"/>
  <c r="M22" i="4"/>
  <c r="L22" i="4"/>
  <c r="I22" i="4"/>
  <c r="O21" i="4"/>
  <c r="M21" i="4"/>
  <c r="L21" i="4"/>
  <c r="I21" i="4"/>
  <c r="W19" i="4"/>
  <c r="V19" i="4"/>
  <c r="U19" i="4"/>
  <c r="T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M15" i="3"/>
  <c r="L15" i="3"/>
  <c r="I15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<sst xmlns="http://schemas.openxmlformats.org/spreadsheetml/2006/main" count="479" uniqueCount="218">
  <si>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</si>
  <si>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</si>
  <si>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</si>
  <si>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</si>
  <si>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</si>
  <si>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</si>
  <si>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</si>
  <si>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30/09/2022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</si>
  <si>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</si>
  <si>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</si>
  <si>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</si>
  <si>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</si>
  <si>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</si>
  <si>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</si>
  <si>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</si>
  <si>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</si>
  <si>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</si>
  <si>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</si>
  <si>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</si>
  <si>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</si>
  <si>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</si>
  <si>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</si>
  <si>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</si>
  <si>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</si>
  <si>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</si>
  <si>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</si>
  <si>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</si>
  <si>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</si>
  <si>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</si>
  <si>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</si>
  <si>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</si>
  <si>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</si>
  <si>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</si>
  <si>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</si>
  <si>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</si>
  <si>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</si>
  <si>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</si>
  <si>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</si>
  <si>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</si>
  <si>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</si>
  <si>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</si>
  <si>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</si>
  <si>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</si>
  <si>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</si>
  <si>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</si>
  <si>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</si>
  <si>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</si>
  <si>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</si>
  <si>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</si>
  <si>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</si>
  <si>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</si>
  <si>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</si>
  <si>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</si>
  <si>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</si>
  <si>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</si>
  <si>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</si>
  <si>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</si>
  <si>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</si>
  <si>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</si>
  <si>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</si>
  <si>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</si>
  <si>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</si>
  <si>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</si>
  <si>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</si>
  <si>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</si>
  <si>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</si>
  <si>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</si>
  <si>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</si>
  <si>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</si>
  <si>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</si>
  <si>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</si>
  <si>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</si>
  <si>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</si>
  <si>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</si>
  <si>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</si>
  <si>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</si>
  <si>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</si>
  <si>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</si>
  <si>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</si>
  <si>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</si>
  <si>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</si>
  <si>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</si>
  <si>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</si>
  <si>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</si>
  <si>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</si>
  <si>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</si>
  <si>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</si>
  <si>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</si>
  <si>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</si>
  <si>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</si>
  <si>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</si>
  <si>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</si>
  <si>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</si>
  <si>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</si>
  <si>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</si>
  <si>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</si>
  <si>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</si>
  <si>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</si>
  <si>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</si>
  <si>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</si>
  <si>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</si>
  <si>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</si>
  <si>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</si>
  <si>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</si>
  <si>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</si>
  <si>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</si>
  <si>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</si>
  <si>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</si>
  <si>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</si>
  <si>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</si>
  <si>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</si>
  <si>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</si>
  <si>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</si>
  <si>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</si>
  <si>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</si>
  <si>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</si>
  <si>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</si>
  <si>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</si>
  <si>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</si>
  <si>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>Banks</t>
  </si>
  <si>
    <t>Insurance Companies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</si>
  <si>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</si>
  <si>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</si>
  <si>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</si>
  <si>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</si>
  <si>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</si>
  <si>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</si>
  <si>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</si>
  <si>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</si>
  <si>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</si>
  <si>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</si>
  <si>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</si>
  <si>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</si>
  <si>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</si>
  <si>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</si>
  <si>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</si>
  <si>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</si>
  <si>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</si>
  <si>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</si>
  <si>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</si>
  <si>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</si>
  <si>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</si>
  <si>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</si>
  <si>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</si>
  <si>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</si>
  <si>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</si>
  <si>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</si>
  <si>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</si>
  <si>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</si>
  <si>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</si>
  <si>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</si>
  <si>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</si>
  <si>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</si>
  <si>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</si>
  <si>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</si>
  <si>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</si>
  <si>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</si>
  <si>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</si>
  <si>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</si>
  <si>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AMIT GOEL                                                                                                                                             </t>
  </si>
  <si>
    <t xml:space="preserve">AAAPG7084L                    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</si>
  <si>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</si>
  <si>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</si>
  <si>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</si>
  <si>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</si>
  <si>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</si>
  <si>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</si>
  <si>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</si>
  <si>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</si>
  <si>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</si>
  <si>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PURAN ASSOCIATES PRIVATE LIMITED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</si>
  <si>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</si>
  <si>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</si>
  <si>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</si>
  <si>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</si>
  <si>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</si>
  <si>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>(m)</t>
  </si>
  <si>
    <t xml:space="preserve">CLEARING MEMBERS                                  </t>
  </si>
  <si>
    <t xml:space="preserve">H U F                                             </t>
  </si>
  <si>
    <t xml:space="preserve">TRUSTS                        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</si>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</sst>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B10" sqref="B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SUM(G9/186195002*100)</f>
        <v>26.367521401030945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SUM((G9+M9)/186195002*100)</f>
        <v>26.367521401030945</v>
      </c>
      <c r="O9" s="4">
        <v>0</v>
      </c>
      <c r="P9" s="15">
        <v>0</v>
      </c>
      <c r="Q9" s="4">
        <v>0</v>
      </c>
      <c r="R9" s="15">
        <v>0</v>
      </c>
      <c r="S9" s="4">
        <v>49095007</v>
      </c>
    </row>
    <row r="10" spans="1:19" x14ac:dyDescent="0.25">
      <c r="A10" s="4" t="s">
        <v>69</v>
      </c>
      <c r="B10" s="4" t="s">
        <v>70</v>
      </c>
      <c r="C10" s="4">
        <v>61109</v>
      </c>
      <c r="D10" s="4">
        <v>137099995</v>
      </c>
      <c r="E10" s="4">
        <v>0</v>
      </c>
      <c r="F10" s="4">
        <v>0</v>
      </c>
      <c r="G10" s="4">
        <v>137099995</v>
      </c>
      <c r="H10" s="15">
        <f>SUM(G10/186195002*100)</f>
        <v>73.632478598969058</v>
      </c>
      <c r="I10" s="4">
        <v>137099995</v>
      </c>
      <c r="J10" s="4">
        <v>0</v>
      </c>
      <c r="K10" s="4">
        <v>137099995</v>
      </c>
      <c r="L10" s="15">
        <f>SUM(K10/186195002*100)</f>
        <v>73.632478598969058</v>
      </c>
      <c r="M10" s="4">
        <v>0</v>
      </c>
      <c r="N10" s="15">
        <f>SUM((G10+M10)/186195002*100)</f>
        <v>73.632478598969058</v>
      </c>
      <c r="O10" s="4">
        <v>0</v>
      </c>
      <c r="P10" s="15">
        <f>SUM(O10/137099995*100)</f>
        <v>0</v>
      </c>
      <c r="Q10" s="4" t="s">
        <v>71</v>
      </c>
      <c r="R10" s="4" t="s">
        <v>71</v>
      </c>
      <c r="S10" s="4">
        <v>136821944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SUM(K12/186195002*100)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SUM(G13/186195002*100)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SUM((G13+M13)/186195002*100)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61110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185916951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SUM(H11/186195002*100)</f>
        <v>26.367521401030945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SUM((H11+N11)/186195002*100)</f>
        <v>26.367521401030945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SUM(H12/186195002*100)</f>
        <v>26.367521401030945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SUM((H12+N12)/186195002*100)</f>
        <v>26.367521401030945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 x14ac:dyDescent="0.25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26.367521401030945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26.367521401030945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 x14ac:dyDescent="0.25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 x14ac:dyDescent="0.25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SUM(H19/186195002*100)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SUM((H19+N19)/186195002*100)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 x14ac:dyDescent="0.25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 x14ac:dyDescent="0.25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26.367521401030945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26.367521401030945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activeCell="A3" sqref="A3:W6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3" width="16.7109375" customWidth="1"/>
  </cols>
  <sheetData>
    <row r="1" spans="1:23" s="7" customFormat="1" ht="15.75" x14ac:dyDescent="0.25">
      <c r="A1" s="7" t="s">
        <v>108</v>
      </c>
    </row>
    <row r="3" spans="1:23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  <c r="U3" s="10" t="s">
        <v>110</v>
      </c>
      <c r="V3" s="10"/>
      <c r="W3" s="10"/>
    </row>
    <row r="4" spans="1:23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  <c r="U4" s="20" t="s">
        <v>111</v>
      </c>
      <c r="V4" s="20"/>
      <c r="W4" s="20"/>
    </row>
    <row r="5" spans="1:23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  <c r="U5" s="17" t="s">
        <v>112</v>
      </c>
      <c r="V5" s="17" t="s">
        <v>113</v>
      </c>
      <c r="W5" s="17" t="s">
        <v>114</v>
      </c>
    </row>
    <row r="6" spans="1:23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  <c r="U6" s="11"/>
      <c r="V6" s="11"/>
      <c r="W6" s="11"/>
    </row>
    <row r="7" spans="1:23" x14ac:dyDescent="0.25">
      <c r="A7" s="5" t="s">
        <v>85</v>
      </c>
      <c r="B7" s="4" t="s">
        <v>115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 t="s">
        <v>87</v>
      </c>
      <c r="B8" s="4" t="s">
        <v>116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  <c r="U8" s="4">
        <v>0</v>
      </c>
      <c r="V8" s="4">
        <v>0</v>
      </c>
      <c r="W8" s="4">
        <v>0</v>
      </c>
    </row>
    <row r="9" spans="1:23" x14ac:dyDescent="0.25">
      <c r="A9" s="4" t="s">
        <v>89</v>
      </c>
      <c r="B9" s="4" t="s">
        <v>117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  <c r="U9" s="4">
        <v>0</v>
      </c>
      <c r="V9" s="4">
        <v>0</v>
      </c>
      <c r="W9" s="4">
        <v>0</v>
      </c>
    </row>
    <row r="10" spans="1:23" x14ac:dyDescent="0.25">
      <c r="A10" s="4" t="s">
        <v>91</v>
      </c>
      <c r="B10" s="4" t="s">
        <v>118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5">
      <c r="A11" s="4" t="s">
        <v>93</v>
      </c>
      <c r="B11" s="4" t="s">
        <v>119</v>
      </c>
      <c r="C11" s="4"/>
      <c r="D11" s="4">
        <v>1</v>
      </c>
      <c r="E11" s="4">
        <v>500</v>
      </c>
      <c r="F11" s="4">
        <v>0</v>
      </c>
      <c r="G11" s="4">
        <v>0</v>
      </c>
      <c r="H11" s="4">
        <v>500</v>
      </c>
      <c r="I11" s="15">
        <f>SUM(H11/186195002*100)</f>
        <v>2.6853567207996268E-4</v>
      </c>
      <c r="J11" s="4">
        <v>500</v>
      </c>
      <c r="K11" s="4">
        <v>0</v>
      </c>
      <c r="L11" s="4">
        <f>+J11+K11</f>
        <v>500</v>
      </c>
      <c r="M11" s="15">
        <f>SUM(L11/186195002*100)</f>
        <v>2.6853567207996268E-4</v>
      </c>
      <c r="N11" s="4">
        <v>0</v>
      </c>
      <c r="O11" s="15">
        <f>SUM((H11+N11)/186195002*100)</f>
        <v>2.6853567207996268E-4</v>
      </c>
      <c r="P11" s="4">
        <v>0</v>
      </c>
      <c r="Q11" s="15">
        <v>0</v>
      </c>
      <c r="R11" s="4" t="s">
        <v>71</v>
      </c>
      <c r="S11" s="4" t="s">
        <v>71</v>
      </c>
      <c r="T11" s="4">
        <v>500</v>
      </c>
      <c r="U11" s="4">
        <v>0</v>
      </c>
      <c r="V11" s="4">
        <v>0</v>
      </c>
      <c r="W11" s="4">
        <v>0</v>
      </c>
    </row>
    <row r="12" spans="1:23" x14ac:dyDescent="0.25">
      <c r="A12" s="4" t="s">
        <v>104</v>
      </c>
      <c r="B12" s="4" t="s">
        <v>120</v>
      </c>
      <c r="C12" s="4"/>
      <c r="D12" s="4">
        <v>2</v>
      </c>
      <c r="E12" s="4">
        <v>3090600</v>
      </c>
      <c r="F12" s="4">
        <v>0</v>
      </c>
      <c r="G12" s="4">
        <v>0</v>
      </c>
      <c r="H12" s="4">
        <v>3090600</v>
      </c>
      <c r="I12" s="15">
        <f>SUM(H12/186195002*100)</f>
        <v>1.6598726962606656</v>
      </c>
      <c r="J12" s="4">
        <v>3090600</v>
      </c>
      <c r="K12" s="4">
        <v>0</v>
      </c>
      <c r="L12" s="4">
        <f>+J12+K12</f>
        <v>3090600</v>
      </c>
      <c r="M12" s="15">
        <f>SUM(L12/186195002*100)</f>
        <v>1.6598726962606656</v>
      </c>
      <c r="N12" s="4">
        <v>0</v>
      </c>
      <c r="O12" s="15">
        <f>SUM((H12+N12)/186195002*100)</f>
        <v>1.6598726962606656</v>
      </c>
      <c r="P12" s="4">
        <v>0</v>
      </c>
      <c r="Q12" s="15">
        <v>0</v>
      </c>
      <c r="R12" s="4" t="s">
        <v>71</v>
      </c>
      <c r="S12" s="4" t="s">
        <v>71</v>
      </c>
      <c r="T12" s="4">
        <v>3090600</v>
      </c>
      <c r="U12" s="4">
        <v>0</v>
      </c>
      <c r="V12" s="4">
        <v>0</v>
      </c>
      <c r="W12" s="4">
        <v>0</v>
      </c>
    </row>
    <row r="13" spans="1:23" x14ac:dyDescent="0.25">
      <c r="A13" s="4" t="s">
        <v>121</v>
      </c>
      <c r="B13" s="4" t="s">
        <v>122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SUM(H13/186195002*100)</f>
        <v>0</v>
      </c>
      <c r="J13" s="4">
        <v>0</v>
      </c>
      <c r="K13" s="4">
        <v>0</v>
      </c>
      <c r="L13" s="4">
        <f>+J13+K13</f>
        <v>0</v>
      </c>
      <c r="M13" s="15">
        <f>SUM(L13/186195002*100)</f>
        <v>0</v>
      </c>
      <c r="N13" s="4">
        <v>0</v>
      </c>
      <c r="O13" s="15">
        <f>SUM((H13+N13)/186195002*100)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25">
      <c r="A14" s="4" t="s">
        <v>123</v>
      </c>
      <c r="B14" s="4" t="s">
        <v>124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SUM(H14/186195002*100)</f>
        <v>0</v>
      </c>
      <c r="J14" s="4">
        <v>0</v>
      </c>
      <c r="K14" s="4">
        <v>0</v>
      </c>
      <c r="L14" s="4">
        <f>+J14+K14</f>
        <v>0</v>
      </c>
      <c r="M14" s="15">
        <f>SUM(L14/186195002*100)</f>
        <v>0</v>
      </c>
      <c r="N14" s="4">
        <v>0</v>
      </c>
      <c r="O14" s="15">
        <f>SUM((H14+N14)/186195002*100)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5">
      <c r="A15" s="4" t="s">
        <v>125</v>
      </c>
      <c r="B15" s="4" t="s">
        <v>126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5">
      <c r="A16" s="4" t="s">
        <v>127</v>
      </c>
      <c r="B16" s="4" t="s">
        <v>128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 t="s">
        <v>71</v>
      </c>
      <c r="S16" s="4" t="s">
        <v>71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5">
      <c r="A17" s="4" t="s">
        <v>129</v>
      </c>
      <c r="B17" s="4" t="s">
        <v>130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 t="s">
        <v>71</v>
      </c>
      <c r="S17" s="4" t="s">
        <v>71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25">
      <c r="A18" s="4" t="s">
        <v>131</v>
      </c>
      <c r="B18" s="4" t="s">
        <v>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6" customFormat="1" x14ac:dyDescent="0.25">
      <c r="A19" s="11"/>
      <c r="B19" s="11" t="s">
        <v>132</v>
      </c>
      <c r="C19" s="11"/>
      <c r="D19" s="11">
        <f>+D8+D9+D10+D11+D12+D13+D14+D15+D16+D17</f>
        <v>3</v>
      </c>
      <c r="E19" s="11">
        <f>+E8+E9+E10+E11+E12+E13+E14+E15+E16+E17</f>
        <v>3091100</v>
      </c>
      <c r="F19" s="11">
        <f>+F8+F9+F10+F11+F12+F13+F14+F15+F16+F17</f>
        <v>0</v>
      </c>
      <c r="G19" s="11">
        <f>+G8+G9+G10+G11+G12+G13+G14+G15+G16+G17</f>
        <v>0</v>
      </c>
      <c r="H19" s="11">
        <f>+H8+H9+H10+H11+H12+H13+H14+H15+H16+H17</f>
        <v>3091100</v>
      </c>
      <c r="I19" s="16">
        <f>+I8+I9+I10+I11+I12+I13+I14+I15+I16+I17</f>
        <v>1.6601412319327455</v>
      </c>
      <c r="J19" s="11">
        <f>+J8+J9+J10+J11+J12+J13+J14+J15+J16+J17</f>
        <v>3091100</v>
      </c>
      <c r="K19" s="11">
        <f>+K8+K9+K10+K11+K12+K13+K14+K15+K16+K17</f>
        <v>0</v>
      </c>
      <c r="L19" s="11">
        <f>+L8+L9+L10+L11+L12+L13+L14+L15+L16+L17</f>
        <v>3091100</v>
      </c>
      <c r="M19" s="16">
        <f>+M8+M9+M10+M11+M12+M13+M14+M15+M16+M17</f>
        <v>1.6601412319327455</v>
      </c>
      <c r="N19" s="11">
        <f>+N8+N9+N10+N11+N12+N13+N14+N15+N16+N17</f>
        <v>0</v>
      </c>
      <c r="O19" s="16">
        <f>+O8+O9+O10+O11+O12+O13+O14+O15+O16+O17</f>
        <v>1.6601412319327455</v>
      </c>
      <c r="P19" s="11">
        <f>+P8+P9+P10+P11+P12+P13+P14+P15+P16+P17</f>
        <v>0</v>
      </c>
      <c r="Q19" s="16">
        <v>0</v>
      </c>
      <c r="R19" s="11" t="s">
        <v>71</v>
      </c>
      <c r="S19" s="11" t="s">
        <v>71</v>
      </c>
      <c r="T19" s="11">
        <f>+T8+T9+T10+T11+T12+T13+T14+T15+T16+T17</f>
        <v>3091100</v>
      </c>
      <c r="U19" s="11">
        <f>+U8+U9+U10+U11+U12+U13+U14+U15+U16+U17</f>
        <v>0</v>
      </c>
      <c r="V19" s="11">
        <f>+V8+V9+V10+V11+V12+V13+V14+V15+V16+V17</f>
        <v>0</v>
      </c>
      <c r="W19" s="11">
        <f>+W8+W9+W10+W11+W12+W13+W14+W15+W16+W17</f>
        <v>0</v>
      </c>
    </row>
    <row r="20" spans="1:23" x14ac:dyDescent="0.25">
      <c r="A20" s="5" t="s">
        <v>98</v>
      </c>
      <c r="B20" s="4" t="s">
        <v>133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 t="s">
        <v>87</v>
      </c>
      <c r="B21" s="4" t="s">
        <v>134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 t="s">
        <v>71</v>
      </c>
      <c r="S21" s="4" t="s">
        <v>71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5">
      <c r="A22" s="4" t="s">
        <v>89</v>
      </c>
      <c r="B22" s="4" t="s">
        <v>135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SUM(H22/186195002*100)</f>
        <v>0</v>
      </c>
      <c r="J22" s="4">
        <v>0</v>
      </c>
      <c r="K22" s="4">
        <v>0</v>
      </c>
      <c r="L22" s="4">
        <f>+J22+K22</f>
        <v>0</v>
      </c>
      <c r="M22" s="15">
        <f>SUM(L22/186195002*100)</f>
        <v>0</v>
      </c>
      <c r="N22" s="4">
        <v>0</v>
      </c>
      <c r="O22" s="15">
        <f>SUM((H22+N22)/186195002*100)</f>
        <v>0</v>
      </c>
      <c r="P22" s="4">
        <v>0</v>
      </c>
      <c r="Q22" s="15">
        <v>0</v>
      </c>
      <c r="R22" s="4" t="s">
        <v>71</v>
      </c>
      <c r="S22" s="4" t="s">
        <v>71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5">
      <c r="A23" s="4" t="s">
        <v>91</v>
      </c>
      <c r="B23" s="4" t="s">
        <v>136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5">
        <f>SUM(H23/186195002*100)</f>
        <v>0</v>
      </c>
      <c r="J23" s="4">
        <v>0</v>
      </c>
      <c r="K23" s="4">
        <v>0</v>
      </c>
      <c r="L23" s="4">
        <f>+J23+K23</f>
        <v>0</v>
      </c>
      <c r="M23" s="15">
        <f>SUM(L23/186195002*100)</f>
        <v>0</v>
      </c>
      <c r="N23" s="4">
        <v>0</v>
      </c>
      <c r="O23" s="15">
        <f>SUM((H23+N23)/186195002*100)</f>
        <v>0</v>
      </c>
      <c r="P23" s="4">
        <v>0</v>
      </c>
      <c r="Q23" s="15">
        <v>0</v>
      </c>
      <c r="R23" s="4" t="s">
        <v>71</v>
      </c>
      <c r="S23" s="4" t="s">
        <v>71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5">
      <c r="A24" s="4" t="s">
        <v>93</v>
      </c>
      <c r="B24" s="4" t="s">
        <v>137</v>
      </c>
      <c r="C24" s="4"/>
      <c r="D24" s="4">
        <v>1</v>
      </c>
      <c r="E24" s="4">
        <v>2880</v>
      </c>
      <c r="F24" s="4">
        <v>0</v>
      </c>
      <c r="G24" s="4">
        <v>0</v>
      </c>
      <c r="H24" s="4">
        <v>2880</v>
      </c>
      <c r="I24" s="15">
        <f>SUM(H24/186195002*100)</f>
        <v>1.5467654711805853E-3</v>
      </c>
      <c r="J24" s="4">
        <v>2880</v>
      </c>
      <c r="K24" s="4">
        <v>0</v>
      </c>
      <c r="L24" s="4">
        <f>+J24+K24</f>
        <v>2880</v>
      </c>
      <c r="M24" s="15">
        <f>SUM(L24/186195002*100)</f>
        <v>1.5467654711805853E-3</v>
      </c>
      <c r="N24" s="4">
        <v>0</v>
      </c>
      <c r="O24" s="15">
        <f>SUM((H24+N24)/186195002*100)</f>
        <v>1.5467654711805853E-3</v>
      </c>
      <c r="P24" s="4">
        <v>0</v>
      </c>
      <c r="Q24" s="15">
        <v>0</v>
      </c>
      <c r="R24" s="4" t="s">
        <v>71</v>
      </c>
      <c r="S24" s="4" t="s">
        <v>71</v>
      </c>
      <c r="T24" s="4">
        <v>2880</v>
      </c>
      <c r="U24" s="4">
        <v>0</v>
      </c>
      <c r="V24" s="4">
        <v>0</v>
      </c>
      <c r="W24" s="4">
        <v>0</v>
      </c>
    </row>
    <row r="25" spans="1:23" x14ac:dyDescent="0.25">
      <c r="A25" s="4" t="s">
        <v>104</v>
      </c>
      <c r="B25" s="4" t="s">
        <v>138</v>
      </c>
      <c r="C25" s="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5">
        <f>SUM(H25/186195002*100)</f>
        <v>0</v>
      </c>
      <c r="J25" s="4">
        <v>0</v>
      </c>
      <c r="K25" s="4">
        <v>0</v>
      </c>
      <c r="L25" s="4">
        <f>+J25+K25</f>
        <v>0</v>
      </c>
      <c r="M25" s="15">
        <f>SUM(L25/186195002*100)</f>
        <v>0</v>
      </c>
      <c r="N25" s="4">
        <v>0</v>
      </c>
      <c r="O25" s="15">
        <f>SUM((H25+N25)/186195002*100)</f>
        <v>0</v>
      </c>
      <c r="P25" s="4">
        <v>0</v>
      </c>
      <c r="Q25" s="15">
        <v>0</v>
      </c>
      <c r="R25" s="4" t="s">
        <v>71</v>
      </c>
      <c r="S25" s="4" t="s">
        <v>71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5">
      <c r="A26" s="4" t="s">
        <v>121</v>
      </c>
      <c r="B26" s="4" t="s">
        <v>139</v>
      </c>
      <c r="C26" s="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5">
        <f>SUM(H26/186195002*100)</f>
        <v>0</v>
      </c>
      <c r="J26" s="4">
        <v>0</v>
      </c>
      <c r="K26" s="4">
        <v>0</v>
      </c>
      <c r="L26" s="4">
        <f>+J26+K26</f>
        <v>0</v>
      </c>
      <c r="M26" s="15">
        <f>SUM(L26/186195002*100)</f>
        <v>0</v>
      </c>
      <c r="N26" s="4">
        <v>0</v>
      </c>
      <c r="O26" s="15">
        <f>SUM((H26+N26)/186195002*100)</f>
        <v>0</v>
      </c>
      <c r="P26" s="4">
        <v>0</v>
      </c>
      <c r="Q26" s="15">
        <v>0</v>
      </c>
      <c r="R26" s="4" t="s">
        <v>71</v>
      </c>
      <c r="S26" s="4" t="s">
        <v>71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5">
      <c r="A27" s="4" t="s">
        <v>123</v>
      </c>
      <c r="B27" s="4" t="s">
        <v>94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6" customFormat="1" x14ac:dyDescent="0.25">
      <c r="A28" s="11"/>
      <c r="B28" s="11" t="s">
        <v>140</v>
      </c>
      <c r="C28" s="11"/>
      <c r="D28" s="11">
        <f>+D21+D22+D23+D24+D25+D26</f>
        <v>1</v>
      </c>
      <c r="E28" s="11">
        <f>+E21+E22+E23+E24+E25+E26</f>
        <v>2880</v>
      </c>
      <c r="F28" s="11">
        <f>+F21+F22+F23+F24+F25+F26</f>
        <v>0</v>
      </c>
      <c r="G28" s="11">
        <f>+G21+G22+G23+G24+G25+G26</f>
        <v>0</v>
      </c>
      <c r="H28" s="11">
        <f>+H21+H22+H23+H24+H25+H26</f>
        <v>2880</v>
      </c>
      <c r="I28" s="16">
        <f>+I21+I22+I23+I24+I25+I26</f>
        <v>1.5467654711805853E-3</v>
      </c>
      <c r="J28" s="11">
        <f>+J21+J22+J23+J24+J25+J26</f>
        <v>2880</v>
      </c>
      <c r="K28" s="11">
        <f>+K21+K22+K23+K24+K25+K26</f>
        <v>0</v>
      </c>
      <c r="L28" s="11">
        <f>+L21+L22+L23+L24+L25+L26</f>
        <v>2880</v>
      </c>
      <c r="M28" s="16">
        <f>+M21+M22+M23+M24+M25+M26</f>
        <v>1.5467654711805853E-3</v>
      </c>
      <c r="N28" s="11">
        <f>+N21+N22+N23+N24+N25+N26</f>
        <v>0</v>
      </c>
      <c r="O28" s="16">
        <f>+O21+O22+O23+O24+O25+O26</f>
        <v>1.5467654711805853E-3</v>
      </c>
      <c r="P28" s="11">
        <f>+P21+P22+P23+P24+P25+P26</f>
        <v>0</v>
      </c>
      <c r="Q28" s="16">
        <v>0</v>
      </c>
      <c r="R28" s="11" t="s">
        <v>71</v>
      </c>
      <c r="S28" s="11" t="s">
        <v>71</v>
      </c>
      <c r="T28" s="11">
        <f>+T21+T22+T23+T24+T25+T26</f>
        <v>2880</v>
      </c>
      <c r="U28" s="11">
        <f>+U21+U22+U23+U24+U25+U26</f>
        <v>0</v>
      </c>
      <c r="V28" s="11">
        <f>+V21+V22+V23+V24+V25+V26</f>
        <v>0</v>
      </c>
      <c r="W28" s="11">
        <f>+W21+W22+W23+W24+W25+W26</f>
        <v>0</v>
      </c>
    </row>
    <row r="29" spans="1:23" x14ac:dyDescent="0.25">
      <c r="A29" s="5" t="s">
        <v>141</v>
      </c>
      <c r="B29" s="4" t="s">
        <v>142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 t="s">
        <v>87</v>
      </c>
      <c r="B30" s="4" t="s">
        <v>143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SUM(H30/186195002*100)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SUM((H30+N30)/186195002*100)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  <c r="U30" s="4">
        <v>0</v>
      </c>
      <c r="V30" s="4">
        <v>0</v>
      </c>
      <c r="W30" s="4">
        <v>0</v>
      </c>
    </row>
    <row r="31" spans="1:23" x14ac:dyDescent="0.25">
      <c r="A31" s="4" t="s">
        <v>89</v>
      </c>
      <c r="B31" s="4" t="s">
        <v>144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SUM(H31/186195002*100)</f>
        <v>0</v>
      </c>
      <c r="J31" s="4">
        <v>0</v>
      </c>
      <c r="K31" s="4">
        <v>0</v>
      </c>
      <c r="L31" s="4">
        <f>+J31+K31</f>
        <v>0</v>
      </c>
      <c r="M31" s="15">
        <f>SUM(L31/186195002*100)</f>
        <v>0</v>
      </c>
      <c r="N31" s="4">
        <v>0</v>
      </c>
      <c r="O31" s="15">
        <f>SUM((H31+N31)/186195002*100)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  <c r="U31" s="4">
        <v>0</v>
      </c>
      <c r="V31" s="4">
        <v>0</v>
      </c>
      <c r="W31" s="4">
        <v>0</v>
      </c>
    </row>
    <row r="32" spans="1:23" x14ac:dyDescent="0.25">
      <c r="A32" s="4" t="s">
        <v>91</v>
      </c>
      <c r="B32" s="4" t="s">
        <v>145</v>
      </c>
      <c r="C32" s="4"/>
      <c r="D32" s="4">
        <v>2</v>
      </c>
      <c r="E32" s="4">
        <v>10001000</v>
      </c>
      <c r="F32" s="4">
        <v>0</v>
      </c>
      <c r="G32" s="4">
        <v>0</v>
      </c>
      <c r="H32" s="4">
        <v>10001000</v>
      </c>
      <c r="I32" s="15">
        <f>SUM(H32/186195002*100)</f>
        <v>5.3712505129434138</v>
      </c>
      <c r="J32" s="4">
        <v>10001000</v>
      </c>
      <c r="K32" s="4">
        <v>0</v>
      </c>
      <c r="L32" s="4">
        <f>+J32+K32</f>
        <v>10001000</v>
      </c>
      <c r="M32" s="15">
        <f>SUM(L32/186195002*100)</f>
        <v>5.3712505129434138</v>
      </c>
      <c r="N32" s="4">
        <v>0</v>
      </c>
      <c r="O32" s="15">
        <f>SUM((H32+N32)/186195002*100)</f>
        <v>5.3712505129434138</v>
      </c>
      <c r="P32" s="4">
        <v>0</v>
      </c>
      <c r="Q32" s="15">
        <v>0</v>
      </c>
      <c r="R32" s="4" t="s">
        <v>71</v>
      </c>
      <c r="S32" s="4" t="s">
        <v>71</v>
      </c>
      <c r="T32" s="4">
        <v>10001000</v>
      </c>
      <c r="U32" s="4">
        <v>0</v>
      </c>
      <c r="V32" s="4">
        <v>0</v>
      </c>
      <c r="W32" s="4">
        <v>0</v>
      </c>
    </row>
    <row r="33" spans="1:23" x14ac:dyDescent="0.25">
      <c r="A33" s="4"/>
      <c r="B33" s="4" t="s">
        <v>146</v>
      </c>
      <c r="C33" s="4" t="s">
        <v>147</v>
      </c>
      <c r="D33" s="4">
        <v>1</v>
      </c>
      <c r="E33" s="4">
        <v>10000000</v>
      </c>
      <c r="F33" s="4">
        <v>0</v>
      </c>
      <c r="G33" s="4">
        <v>0</v>
      </c>
      <c r="H33" s="4">
        <v>10000000</v>
      </c>
      <c r="I33" s="15">
        <f>SUM(H33/186195002*100)</f>
        <v>5.3707134415992543</v>
      </c>
      <c r="J33" s="4">
        <v>10000000</v>
      </c>
      <c r="K33" s="4">
        <v>0</v>
      </c>
      <c r="L33" s="4">
        <f>+J33+K33</f>
        <v>10000000</v>
      </c>
      <c r="M33" s="15">
        <f>SUM(L33/186195002*100)</f>
        <v>5.3707134415992543</v>
      </c>
      <c r="N33" s="4">
        <v>0</v>
      </c>
      <c r="O33" s="15">
        <f>SUM((H33+N33)/186195002*100)</f>
        <v>5.3707134415992543</v>
      </c>
      <c r="P33" s="4">
        <v>0</v>
      </c>
      <c r="Q33" s="15">
        <f>SUM(P33/H33*100)</f>
        <v>0</v>
      </c>
      <c r="R33" s="4" t="s">
        <v>71</v>
      </c>
      <c r="S33" s="4" t="s">
        <v>71</v>
      </c>
      <c r="T33" s="4">
        <v>10000000</v>
      </c>
      <c r="U33" s="4">
        <v>0</v>
      </c>
      <c r="V33" s="4">
        <v>0</v>
      </c>
      <c r="W33" s="4">
        <v>0</v>
      </c>
    </row>
    <row r="34" spans="1:23" s="6" customFormat="1" x14ac:dyDescent="0.25">
      <c r="A34" s="11"/>
      <c r="B34" s="11" t="s">
        <v>148</v>
      </c>
      <c r="C34" s="11"/>
      <c r="D34" s="11">
        <f>+D30+D31+D32</f>
        <v>2</v>
      </c>
      <c r="E34" s="11">
        <f>+E30+E31+E32</f>
        <v>10001000</v>
      </c>
      <c r="F34" s="11">
        <f>+F30+F31+F32</f>
        <v>0</v>
      </c>
      <c r="G34" s="11">
        <f>+G30+G31+G32</f>
        <v>0</v>
      </c>
      <c r="H34" s="11">
        <f>+H30+H31+H32</f>
        <v>10001000</v>
      </c>
      <c r="I34" s="16">
        <f>+I30+I31+I32</f>
        <v>5.3712505129434138</v>
      </c>
      <c r="J34" s="11">
        <f>+J30+J31+J32</f>
        <v>10001000</v>
      </c>
      <c r="K34" s="11">
        <f>+K30+K31+K32</f>
        <v>0</v>
      </c>
      <c r="L34" s="11">
        <f>+L30+L31+L32</f>
        <v>10001000</v>
      </c>
      <c r="M34" s="16">
        <f>+M30+M31+M32</f>
        <v>5.3712505129434138</v>
      </c>
      <c r="N34" s="11">
        <f>+N30+N31+N32</f>
        <v>0</v>
      </c>
      <c r="O34" s="16">
        <f>+O30+O31+O32</f>
        <v>5.3712505129434138</v>
      </c>
      <c r="P34" s="11">
        <f>+P30+P31+P32</f>
        <v>0</v>
      </c>
      <c r="Q34" s="16">
        <v>0</v>
      </c>
      <c r="R34" s="11" t="s">
        <v>71</v>
      </c>
      <c r="S34" s="11" t="s">
        <v>71</v>
      </c>
      <c r="T34" s="11">
        <f>+T30+T31+T32</f>
        <v>10001000</v>
      </c>
      <c r="U34" s="11">
        <f>+U30+U31+U32</f>
        <v>0</v>
      </c>
      <c r="V34" s="11">
        <f>+V30+V31+V32</f>
        <v>0</v>
      </c>
      <c r="W34" s="11">
        <f>+W30+W31+W32</f>
        <v>0</v>
      </c>
    </row>
    <row r="35" spans="1:23" x14ac:dyDescent="0.25">
      <c r="A35" s="5" t="s">
        <v>149</v>
      </c>
      <c r="B35" s="4" t="s">
        <v>150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4" t="s">
        <v>87</v>
      </c>
      <c r="B36" s="4" t="s">
        <v>151</v>
      </c>
      <c r="C36" s="4"/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5">
        <f>SUM(H36/186195002*100)</f>
        <v>0</v>
      </c>
      <c r="J36" s="4">
        <v>0</v>
      </c>
      <c r="K36" s="4">
        <v>0</v>
      </c>
      <c r="L36" s="4">
        <f>+J36+K36</f>
        <v>0</v>
      </c>
      <c r="M36" s="15">
        <f>SUM(L36/186195002*100)</f>
        <v>0</v>
      </c>
      <c r="N36" s="4">
        <v>0</v>
      </c>
      <c r="O36" s="15">
        <f>SUM((H36+N36)/186195002*100)</f>
        <v>0</v>
      </c>
      <c r="P36" s="4">
        <v>0</v>
      </c>
      <c r="Q36" s="15">
        <v>0</v>
      </c>
      <c r="R36" s="4" t="s">
        <v>71</v>
      </c>
      <c r="S36" s="4" t="s">
        <v>71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25">
      <c r="A37" s="4" t="s">
        <v>89</v>
      </c>
      <c r="B37" s="4" t="s">
        <v>152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5">
        <f>SUM(H37/186195002*100)</f>
        <v>0</v>
      </c>
      <c r="J37" s="4">
        <v>0</v>
      </c>
      <c r="K37" s="4">
        <v>0</v>
      </c>
      <c r="L37" s="4">
        <f>+J37+K37</f>
        <v>0</v>
      </c>
      <c r="M37" s="15">
        <f>SUM(L37/186195002*100)</f>
        <v>0</v>
      </c>
      <c r="N37" s="4">
        <v>0</v>
      </c>
      <c r="O37" s="15">
        <f>SUM((H37+N37)/186195002*100)</f>
        <v>0</v>
      </c>
      <c r="P37" s="4">
        <v>0</v>
      </c>
      <c r="Q37" s="15">
        <v>0</v>
      </c>
      <c r="R37" s="4" t="s">
        <v>71</v>
      </c>
      <c r="S37" s="4" t="s">
        <v>71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25">
      <c r="A38" s="4" t="s">
        <v>91</v>
      </c>
      <c r="B38" s="4" t="s">
        <v>153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5">
        <f>SUM(H38/186195002*100)</f>
        <v>0</v>
      </c>
      <c r="J38" s="4">
        <v>0</v>
      </c>
      <c r="K38" s="4">
        <v>0</v>
      </c>
      <c r="L38" s="4">
        <f>+J38+K38</f>
        <v>0</v>
      </c>
      <c r="M38" s="15">
        <f>SUM(L38/186195002*100)</f>
        <v>0</v>
      </c>
      <c r="N38" s="4">
        <v>0</v>
      </c>
      <c r="O38" s="15">
        <f>SUM((H38+N38)/186195002*100)</f>
        <v>0</v>
      </c>
      <c r="P38" s="4">
        <v>0</v>
      </c>
      <c r="Q38" s="15">
        <v>0</v>
      </c>
      <c r="R38" s="4" t="s">
        <v>71</v>
      </c>
      <c r="S38" s="4" t="s">
        <v>71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25">
      <c r="A39" s="4" t="s">
        <v>93</v>
      </c>
      <c r="B39" s="4" t="s">
        <v>154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5">
        <f>SUM(H39/186195002*100)</f>
        <v>0</v>
      </c>
      <c r="J39" s="4">
        <v>0</v>
      </c>
      <c r="K39" s="4">
        <v>0</v>
      </c>
      <c r="L39" s="4">
        <f>+J39+K39</f>
        <v>0</v>
      </c>
      <c r="M39" s="15">
        <f>SUM(L39/186195002*100)</f>
        <v>0</v>
      </c>
      <c r="N39" s="4">
        <v>0</v>
      </c>
      <c r="O39" s="15">
        <f>SUM((H39+N39)/186195002*100)</f>
        <v>0</v>
      </c>
      <c r="P39" s="4">
        <v>0</v>
      </c>
      <c r="Q39" s="15">
        <v>0</v>
      </c>
      <c r="R39" s="4" t="s">
        <v>71</v>
      </c>
      <c r="S39" s="4" t="s">
        <v>71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25">
      <c r="A40" s="4" t="s">
        <v>104</v>
      </c>
      <c r="B40" s="4" t="s">
        <v>155</v>
      </c>
      <c r="C40" s="4"/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5">
        <f>SUM(H40/186195002*100)</f>
        <v>0</v>
      </c>
      <c r="J40" s="4">
        <v>0</v>
      </c>
      <c r="K40" s="4">
        <v>0</v>
      </c>
      <c r="L40" s="4">
        <f>+J40+K40</f>
        <v>0</v>
      </c>
      <c r="M40" s="15">
        <f>SUM(L40/186195002*100)</f>
        <v>0</v>
      </c>
      <c r="N40" s="4">
        <v>0</v>
      </c>
      <c r="O40" s="15">
        <f>SUM((H40+N40)/186195002*100)</f>
        <v>0</v>
      </c>
      <c r="P40" s="4">
        <v>0</v>
      </c>
      <c r="Q40" s="15">
        <v>0</v>
      </c>
      <c r="R40" s="4" t="s">
        <v>71</v>
      </c>
      <c r="S40" s="4" t="s">
        <v>71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25">
      <c r="A41" s="4" t="s">
        <v>121</v>
      </c>
      <c r="B41" s="4" t="s">
        <v>156</v>
      </c>
      <c r="C41" s="4"/>
      <c r="D41" s="4">
        <v>1</v>
      </c>
      <c r="E41" s="4">
        <v>554968</v>
      </c>
      <c r="F41" s="4">
        <v>0</v>
      </c>
      <c r="G41" s="4">
        <v>0</v>
      </c>
      <c r="H41" s="4">
        <v>554968</v>
      </c>
      <c r="I41" s="15">
        <f>SUM(H41/186195002*100)</f>
        <v>0.29805740972574546</v>
      </c>
      <c r="J41" s="4">
        <v>554968</v>
      </c>
      <c r="K41" s="4">
        <v>0</v>
      </c>
      <c r="L41" s="4">
        <f>+J41+K41</f>
        <v>554968</v>
      </c>
      <c r="M41" s="15">
        <f>SUM(L41/186195002*100)</f>
        <v>0.29805740972574546</v>
      </c>
      <c r="N41" s="4">
        <v>0</v>
      </c>
      <c r="O41" s="15">
        <f>SUM((H41+N41)/186195002*100)</f>
        <v>0.29805740972574546</v>
      </c>
      <c r="P41" s="4">
        <v>0</v>
      </c>
      <c r="Q41" s="15">
        <v>0</v>
      </c>
      <c r="R41" s="4" t="s">
        <v>71</v>
      </c>
      <c r="S41" s="4" t="s">
        <v>71</v>
      </c>
      <c r="T41" s="4">
        <v>554968</v>
      </c>
      <c r="U41" s="4">
        <v>0</v>
      </c>
      <c r="V41" s="4">
        <v>0</v>
      </c>
      <c r="W41" s="4">
        <v>0</v>
      </c>
    </row>
    <row r="42" spans="1:23" x14ac:dyDescent="0.25">
      <c r="A42" s="5" t="s">
        <v>123</v>
      </c>
      <c r="B42" s="4" t="s">
        <v>157</v>
      </c>
      <c r="C42" s="4"/>
      <c r="D42" s="4">
        <v>58435</v>
      </c>
      <c r="E42" s="4">
        <v>34701279</v>
      </c>
      <c r="F42" s="4">
        <v>0</v>
      </c>
      <c r="G42" s="4">
        <v>0</v>
      </c>
      <c r="H42" s="4">
        <v>34701279</v>
      </c>
      <c r="I42" s="15">
        <f>SUM(H42/186195002*100)</f>
        <v>18.63706255659859</v>
      </c>
      <c r="J42" s="4">
        <v>34701279</v>
      </c>
      <c r="K42" s="4">
        <v>0</v>
      </c>
      <c r="L42" s="4">
        <f>+J42+K42</f>
        <v>34701279</v>
      </c>
      <c r="M42" s="15">
        <f>SUM(L42/186195002*100)</f>
        <v>18.63706255659859</v>
      </c>
      <c r="N42" s="4">
        <v>0</v>
      </c>
      <c r="O42" s="15">
        <f>SUM((H42+N42)/186195002*100)</f>
        <v>18.63706255659859</v>
      </c>
      <c r="P42" s="4">
        <v>0</v>
      </c>
      <c r="Q42" s="15">
        <v>0</v>
      </c>
      <c r="R42" s="4" t="s">
        <v>71</v>
      </c>
      <c r="S42" s="4" t="s">
        <v>71</v>
      </c>
      <c r="T42" s="4">
        <v>34430528</v>
      </c>
      <c r="U42" s="4">
        <v>0</v>
      </c>
      <c r="V42" s="4">
        <v>0</v>
      </c>
      <c r="W42" s="4">
        <v>0</v>
      </c>
    </row>
    <row r="43" spans="1:23" x14ac:dyDescent="0.25">
      <c r="A43" s="5" t="s">
        <v>125</v>
      </c>
      <c r="B43" s="4" t="s">
        <v>158</v>
      </c>
      <c r="C43" s="4"/>
      <c r="D43" s="4">
        <v>421</v>
      </c>
      <c r="E43" s="4">
        <v>58637940</v>
      </c>
      <c r="F43" s="4">
        <v>0</v>
      </c>
      <c r="G43" s="4">
        <v>0</v>
      </c>
      <c r="H43" s="4">
        <v>58637940</v>
      </c>
      <c r="I43" s="15">
        <f>SUM(H43/186195002*100)</f>
        <v>31.49275725456906</v>
      </c>
      <c r="J43" s="4">
        <v>58637940</v>
      </c>
      <c r="K43" s="4">
        <v>0</v>
      </c>
      <c r="L43" s="4">
        <f>+J43+K43</f>
        <v>58637940</v>
      </c>
      <c r="M43" s="15">
        <f>SUM(L43/186195002*100)</f>
        <v>31.49275725456906</v>
      </c>
      <c r="N43" s="4">
        <v>0</v>
      </c>
      <c r="O43" s="15">
        <f>SUM((H43+N43)/186195002*100)</f>
        <v>31.49275725456906</v>
      </c>
      <c r="P43" s="4">
        <v>0</v>
      </c>
      <c r="Q43" s="15">
        <v>0</v>
      </c>
      <c r="R43" s="4" t="s">
        <v>71</v>
      </c>
      <c r="S43" s="4" t="s">
        <v>71</v>
      </c>
      <c r="T43" s="4">
        <v>58637940</v>
      </c>
      <c r="U43" s="4">
        <v>0</v>
      </c>
      <c r="V43" s="4">
        <v>0</v>
      </c>
      <c r="W43" s="4">
        <v>0</v>
      </c>
    </row>
    <row r="44" spans="1:23" x14ac:dyDescent="0.25">
      <c r="A44" s="4"/>
      <c r="B44" s="4" t="s">
        <v>159</v>
      </c>
      <c r="C44" s="4" t="s">
        <v>160</v>
      </c>
      <c r="D44" s="4">
        <v>1</v>
      </c>
      <c r="E44" s="4">
        <v>2036036</v>
      </c>
      <c r="F44" s="4">
        <v>0</v>
      </c>
      <c r="G44" s="4">
        <v>0</v>
      </c>
      <c r="H44" s="4">
        <v>2036036</v>
      </c>
      <c r="I44" s="15">
        <f>SUM(H44/186195002*100)</f>
        <v>1.0934965912779979</v>
      </c>
      <c r="J44" s="4">
        <v>2036036</v>
      </c>
      <c r="K44" s="4">
        <v>0</v>
      </c>
      <c r="L44" s="4">
        <f>+J44+K44</f>
        <v>2036036</v>
      </c>
      <c r="M44" s="15">
        <f>SUM(L44/186195002*100)</f>
        <v>1.0934965912779979</v>
      </c>
      <c r="N44" s="4">
        <v>0</v>
      </c>
      <c r="O44" s="15">
        <f>SUM((H44+N44)/186195002*100)</f>
        <v>1.0934965912779979</v>
      </c>
      <c r="P44" s="4">
        <v>0</v>
      </c>
      <c r="Q44" s="15">
        <f>SUM(P44/H44*100)</f>
        <v>0</v>
      </c>
      <c r="R44" s="4" t="s">
        <v>71</v>
      </c>
      <c r="S44" s="4" t="s">
        <v>71</v>
      </c>
      <c r="T44" s="4">
        <v>2036036</v>
      </c>
      <c r="U44" s="4">
        <v>0</v>
      </c>
      <c r="V44" s="4">
        <v>0</v>
      </c>
      <c r="W44" s="4">
        <v>0</v>
      </c>
    </row>
    <row r="45" spans="1:23" x14ac:dyDescent="0.25">
      <c r="A45" s="4"/>
      <c r="B45" s="4" t="s">
        <v>161</v>
      </c>
      <c r="C45" s="4" t="s">
        <v>162</v>
      </c>
      <c r="D45" s="4">
        <v>1</v>
      </c>
      <c r="E45" s="4">
        <v>4118000</v>
      </c>
      <c r="F45" s="4">
        <v>0</v>
      </c>
      <c r="G45" s="4">
        <v>0</v>
      </c>
      <c r="H45" s="4">
        <v>4118000</v>
      </c>
      <c r="I45" s="15">
        <f>SUM(H45/186195002*100)</f>
        <v>2.211659795250573</v>
      </c>
      <c r="J45" s="4">
        <v>4118000</v>
      </c>
      <c r="K45" s="4">
        <v>0</v>
      </c>
      <c r="L45" s="4">
        <f>+J45+K45</f>
        <v>4118000</v>
      </c>
      <c r="M45" s="15">
        <f>SUM(L45/186195002*100)</f>
        <v>2.211659795250573</v>
      </c>
      <c r="N45" s="4">
        <v>0</v>
      </c>
      <c r="O45" s="15">
        <f>SUM((H45+N45)/186195002*100)</f>
        <v>2.211659795250573</v>
      </c>
      <c r="P45" s="4">
        <v>0</v>
      </c>
      <c r="Q45" s="15">
        <f>SUM(P45/H45*100)</f>
        <v>0</v>
      </c>
      <c r="R45" s="4" t="s">
        <v>71</v>
      </c>
      <c r="S45" s="4" t="s">
        <v>71</v>
      </c>
      <c r="T45" s="4">
        <v>4118000</v>
      </c>
      <c r="U45" s="4">
        <v>0</v>
      </c>
      <c r="V45" s="4">
        <v>0</v>
      </c>
      <c r="W45" s="4">
        <v>0</v>
      </c>
    </row>
    <row r="46" spans="1:23" x14ac:dyDescent="0.25">
      <c r="A46" s="4"/>
      <c r="B46" s="4" t="s">
        <v>163</v>
      </c>
      <c r="C46" s="4" t="s">
        <v>164</v>
      </c>
      <c r="D46" s="4">
        <v>1</v>
      </c>
      <c r="E46" s="4">
        <v>1883507</v>
      </c>
      <c r="F46" s="4">
        <v>0</v>
      </c>
      <c r="G46" s="4">
        <v>0</v>
      </c>
      <c r="H46" s="4">
        <v>1883507</v>
      </c>
      <c r="I46" s="15">
        <f>SUM(H46/186195002*100)</f>
        <v>1.0115776362246287</v>
      </c>
      <c r="J46" s="4">
        <v>1883507</v>
      </c>
      <c r="K46" s="4">
        <v>0</v>
      </c>
      <c r="L46" s="4">
        <f>+J46+K46</f>
        <v>1883507</v>
      </c>
      <c r="M46" s="15">
        <f>SUM(L46/186195002*100)</f>
        <v>1.0115776362246287</v>
      </c>
      <c r="N46" s="4">
        <v>0</v>
      </c>
      <c r="O46" s="15">
        <f>SUM((H46+N46)/186195002*100)</f>
        <v>1.0115776362246287</v>
      </c>
      <c r="P46" s="4">
        <v>0</v>
      </c>
      <c r="Q46" s="15">
        <f>SUM(P46/H46*100)</f>
        <v>0</v>
      </c>
      <c r="R46" s="4" t="s">
        <v>71</v>
      </c>
      <c r="S46" s="4" t="s">
        <v>71</v>
      </c>
      <c r="T46" s="4">
        <v>1883507</v>
      </c>
      <c r="U46" s="4">
        <v>0</v>
      </c>
      <c r="V46" s="4">
        <v>0</v>
      </c>
      <c r="W46" s="4">
        <v>0</v>
      </c>
    </row>
    <row r="47" spans="1:2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4" t="s">
        <v>127</v>
      </c>
      <c r="B48" s="4" t="s">
        <v>165</v>
      </c>
      <c r="C48" s="4"/>
      <c r="D48" s="4">
        <v>529</v>
      </c>
      <c r="E48" s="4">
        <v>2403664</v>
      </c>
      <c r="F48" s="4">
        <v>0</v>
      </c>
      <c r="G48" s="4">
        <v>0</v>
      </c>
      <c r="H48" s="4">
        <v>2403664</v>
      </c>
      <c r="I48" s="15">
        <f>SUM(H48/186195002*100)</f>
        <v>1.2909390553888229</v>
      </c>
      <c r="J48" s="4">
        <v>2403664</v>
      </c>
      <c r="K48" s="4">
        <v>0</v>
      </c>
      <c r="L48" s="4">
        <f>+J48+K48</f>
        <v>2403664</v>
      </c>
      <c r="M48" s="15">
        <f>SUM(L48/186195002*100)</f>
        <v>1.2909390553888229</v>
      </c>
      <c r="N48" s="4">
        <v>0</v>
      </c>
      <c r="O48" s="15">
        <f>SUM((H48+N48)/186195002*100)</f>
        <v>1.2909390553888229</v>
      </c>
      <c r="P48" s="4">
        <v>0</v>
      </c>
      <c r="Q48" s="15">
        <v>0</v>
      </c>
      <c r="R48" s="4" t="s">
        <v>71</v>
      </c>
      <c r="S48" s="4" t="s">
        <v>71</v>
      </c>
      <c r="T48" s="4">
        <v>2403664</v>
      </c>
      <c r="U48" s="4">
        <v>0</v>
      </c>
      <c r="V48" s="4">
        <v>0</v>
      </c>
      <c r="W48" s="4">
        <v>0</v>
      </c>
    </row>
    <row r="49" spans="1:23" x14ac:dyDescent="0.25">
      <c r="A49" s="4" t="s">
        <v>129</v>
      </c>
      <c r="B49" s="4" t="s">
        <v>166</v>
      </c>
      <c r="C49" s="4"/>
      <c r="D49" s="4">
        <v>1</v>
      </c>
      <c r="E49" s="4">
        <v>10000</v>
      </c>
      <c r="F49" s="4">
        <v>0</v>
      </c>
      <c r="G49" s="4">
        <v>0</v>
      </c>
      <c r="H49" s="4">
        <v>10000</v>
      </c>
      <c r="I49" s="15">
        <f>SUM(H49/186195002*100)</f>
        <v>5.3707134415992546E-3</v>
      </c>
      <c r="J49" s="4">
        <v>10000</v>
      </c>
      <c r="K49" s="4">
        <v>0</v>
      </c>
      <c r="L49" s="4">
        <f>+J49+K49</f>
        <v>10000</v>
      </c>
      <c r="M49" s="15">
        <f>SUM(L49/186195002*100)</f>
        <v>5.3707134415992546E-3</v>
      </c>
      <c r="N49" s="4">
        <v>0</v>
      </c>
      <c r="O49" s="15">
        <f>SUM((H49+N49)/186195002*100)</f>
        <v>5.3707134415992546E-3</v>
      </c>
      <c r="P49" s="4">
        <v>0</v>
      </c>
      <c r="Q49" s="15">
        <v>0</v>
      </c>
      <c r="R49" s="4" t="s">
        <v>71</v>
      </c>
      <c r="S49" s="4" t="s">
        <v>71</v>
      </c>
      <c r="T49" s="4">
        <v>10000</v>
      </c>
      <c r="U49" s="4">
        <v>0</v>
      </c>
      <c r="V49" s="4">
        <v>0</v>
      </c>
      <c r="W49" s="4">
        <v>0</v>
      </c>
    </row>
    <row r="50" spans="1:23" x14ac:dyDescent="0.25">
      <c r="A50" s="4" t="s">
        <v>131</v>
      </c>
      <c r="B50" s="4" t="s">
        <v>167</v>
      </c>
      <c r="C50" s="4"/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5">
        <f>SUM(H50/186195002*100)</f>
        <v>0</v>
      </c>
      <c r="J50" s="4">
        <v>0</v>
      </c>
      <c r="K50" s="4">
        <v>0</v>
      </c>
      <c r="L50" s="4">
        <f>+J50+K50</f>
        <v>0</v>
      </c>
      <c r="M50" s="15">
        <f>SUM(L50/186195002*100)</f>
        <v>0</v>
      </c>
      <c r="N50" s="4">
        <v>0</v>
      </c>
      <c r="O50" s="15">
        <f>SUM((H50+N50)/186195002*100)</f>
        <v>0</v>
      </c>
      <c r="P50" s="4">
        <v>0</v>
      </c>
      <c r="Q50" s="15">
        <v>0</v>
      </c>
      <c r="R50" s="4" t="s">
        <v>71</v>
      </c>
      <c r="S50" s="4" t="s">
        <v>71</v>
      </c>
      <c r="T50" s="4">
        <v>0</v>
      </c>
      <c r="U50" s="4">
        <v>0</v>
      </c>
      <c r="V50" s="4">
        <v>0</v>
      </c>
      <c r="W50" s="4">
        <v>0</v>
      </c>
    </row>
    <row r="51" spans="1:23" x14ac:dyDescent="0.25">
      <c r="A51" s="4" t="s">
        <v>168</v>
      </c>
      <c r="B51" s="4" t="s">
        <v>169</v>
      </c>
      <c r="C51" s="4"/>
      <c r="D51" s="4">
        <v>333</v>
      </c>
      <c r="E51" s="4">
        <v>20061658</v>
      </c>
      <c r="F51" s="4">
        <v>0</v>
      </c>
      <c r="G51" s="4">
        <v>0</v>
      </c>
      <c r="H51" s="4">
        <v>20061658</v>
      </c>
      <c r="I51" s="15">
        <f>SUM(H51/186195002*100)</f>
        <v>10.774541628136721</v>
      </c>
      <c r="J51" s="4">
        <v>20061658</v>
      </c>
      <c r="K51" s="4">
        <v>0</v>
      </c>
      <c r="L51" s="4">
        <f>+J51+K51</f>
        <v>20061658</v>
      </c>
      <c r="M51" s="15">
        <f>SUM(L51/186195002*100)</f>
        <v>10.774541628136721</v>
      </c>
      <c r="N51" s="4">
        <v>0</v>
      </c>
      <c r="O51" s="15">
        <f>SUM((H51+N51)/186195002*100)</f>
        <v>10.774541628136721</v>
      </c>
      <c r="P51" s="4">
        <v>0</v>
      </c>
      <c r="Q51" s="15">
        <v>0</v>
      </c>
      <c r="R51" s="4" t="s">
        <v>71</v>
      </c>
      <c r="S51" s="4" t="s">
        <v>71</v>
      </c>
      <c r="T51" s="4">
        <v>20058858</v>
      </c>
      <c r="U51" s="4">
        <v>0</v>
      </c>
      <c r="V51" s="4">
        <v>0</v>
      </c>
      <c r="W51" s="4">
        <v>0</v>
      </c>
    </row>
    <row r="52" spans="1:23" x14ac:dyDescent="0.25">
      <c r="A52" s="4"/>
      <c r="B52" s="4" t="s">
        <v>170</v>
      </c>
      <c r="C52" s="4" t="s">
        <v>171</v>
      </c>
      <c r="D52" s="4">
        <v>1</v>
      </c>
      <c r="E52" s="4">
        <v>2486200</v>
      </c>
      <c r="F52" s="4">
        <v>0</v>
      </c>
      <c r="G52" s="4">
        <v>0</v>
      </c>
      <c r="H52" s="4">
        <v>2486200</v>
      </c>
      <c r="I52" s="15">
        <f>SUM(H52/186195002*100)</f>
        <v>1.3352667758504067</v>
      </c>
      <c r="J52" s="4">
        <v>2486200</v>
      </c>
      <c r="K52" s="4">
        <v>0</v>
      </c>
      <c r="L52" s="4">
        <f>+J52+K52</f>
        <v>2486200</v>
      </c>
      <c r="M52" s="15">
        <f>SUM(L52/186195002*100)</f>
        <v>1.3352667758504067</v>
      </c>
      <c r="N52" s="4">
        <v>0</v>
      </c>
      <c r="O52" s="15">
        <f>SUM((H52+N52)/186195002*100)</f>
        <v>1.3352667758504067</v>
      </c>
      <c r="P52" s="4">
        <v>0</v>
      </c>
      <c r="Q52" s="15">
        <f>SUM(P52/H52*100)</f>
        <v>0</v>
      </c>
      <c r="R52" s="4" t="s">
        <v>71</v>
      </c>
      <c r="S52" s="4" t="s">
        <v>71</v>
      </c>
      <c r="T52" s="4">
        <v>2486200</v>
      </c>
      <c r="U52" s="4"/>
      <c r="V52" s="4"/>
      <c r="W52" s="4"/>
    </row>
    <row r="53" spans="1:23" x14ac:dyDescent="0.25">
      <c r="A53" s="4"/>
      <c r="B53" s="4" t="s">
        <v>172</v>
      </c>
      <c r="C53" s="4" t="s">
        <v>173</v>
      </c>
      <c r="D53" s="4">
        <v>1</v>
      </c>
      <c r="E53" s="4">
        <v>2146974</v>
      </c>
      <c r="F53" s="4">
        <v>0</v>
      </c>
      <c r="G53" s="4">
        <v>0</v>
      </c>
      <c r="H53" s="4">
        <v>2146974</v>
      </c>
      <c r="I53" s="15">
        <f>SUM(H53/186195002*100)</f>
        <v>1.1530782120564118</v>
      </c>
      <c r="J53" s="4">
        <v>2146974</v>
      </c>
      <c r="K53" s="4">
        <v>0</v>
      </c>
      <c r="L53" s="4">
        <f>+J53+K53</f>
        <v>2146974</v>
      </c>
      <c r="M53" s="15">
        <f>SUM(L53/186195002*100)</f>
        <v>1.1530782120564118</v>
      </c>
      <c r="N53" s="4">
        <v>0</v>
      </c>
      <c r="O53" s="15">
        <f>SUM((H53+N53)/186195002*100)</f>
        <v>1.1530782120564118</v>
      </c>
      <c r="P53" s="4">
        <v>0</v>
      </c>
      <c r="Q53" s="15">
        <f>SUM(P53/H53*100)</f>
        <v>0</v>
      </c>
      <c r="R53" s="4" t="s">
        <v>71</v>
      </c>
      <c r="S53" s="4" t="s">
        <v>71</v>
      </c>
      <c r="T53" s="4">
        <v>2146974</v>
      </c>
      <c r="U53" s="4"/>
      <c r="V53" s="4"/>
      <c r="W53" s="4"/>
    </row>
    <row r="54" spans="1:23" x14ac:dyDescent="0.25">
      <c r="A54" s="4"/>
      <c r="B54" s="4" t="s">
        <v>174</v>
      </c>
      <c r="C54" s="4" t="s">
        <v>175</v>
      </c>
      <c r="D54" s="4">
        <v>1</v>
      </c>
      <c r="E54" s="4">
        <v>2142000</v>
      </c>
      <c r="F54" s="4">
        <v>0</v>
      </c>
      <c r="G54" s="4">
        <v>0</v>
      </c>
      <c r="H54" s="4">
        <v>2142000</v>
      </c>
      <c r="I54" s="15">
        <f>SUM(H54/186195002*100)</f>
        <v>1.1504068191905601</v>
      </c>
      <c r="J54" s="4">
        <v>2142000</v>
      </c>
      <c r="K54" s="4">
        <v>0</v>
      </c>
      <c r="L54" s="4">
        <f>+J54+K54</f>
        <v>2142000</v>
      </c>
      <c r="M54" s="15">
        <f>SUM(L54/186195002*100)</f>
        <v>1.1504068191905601</v>
      </c>
      <c r="N54" s="4">
        <v>0</v>
      </c>
      <c r="O54" s="15">
        <f>SUM((H54+N54)/186195002*100)</f>
        <v>1.1504068191905601</v>
      </c>
      <c r="P54" s="4">
        <v>0</v>
      </c>
      <c r="Q54" s="15">
        <f>SUM(P54/H54*100)</f>
        <v>0</v>
      </c>
      <c r="R54" s="4" t="s">
        <v>71</v>
      </c>
      <c r="S54" s="4" t="s">
        <v>71</v>
      </c>
      <c r="T54" s="4">
        <v>2142000</v>
      </c>
      <c r="U54" s="4"/>
      <c r="V54" s="4"/>
      <c r="W54" s="4"/>
    </row>
    <row r="55" spans="1:23" x14ac:dyDescent="0.25">
      <c r="A55" s="4" t="s">
        <v>176</v>
      </c>
      <c r="B55" s="4" t="s">
        <v>94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4"/>
      <c r="B56" s="4" t="s">
        <v>177</v>
      </c>
      <c r="C56" s="4"/>
      <c r="D56" s="4">
        <v>22</v>
      </c>
      <c r="E56" s="4">
        <v>78645</v>
      </c>
      <c r="F56" s="4">
        <v>0</v>
      </c>
      <c r="G56" s="4">
        <v>0</v>
      </c>
      <c r="H56" s="4">
        <v>78645</v>
      </c>
      <c r="I56" s="15">
        <f>SUM(H56/186195002*100)</f>
        <v>4.2237975861457333E-2</v>
      </c>
      <c r="J56" s="4">
        <v>78645</v>
      </c>
      <c r="K56" s="4">
        <v>0</v>
      </c>
      <c r="L56" s="4">
        <f>+J56+K56</f>
        <v>78645</v>
      </c>
      <c r="M56" s="15">
        <f>SUM(L56/186195002*100)</f>
        <v>4.2237975861457333E-2</v>
      </c>
      <c r="N56" s="4">
        <v>0</v>
      </c>
      <c r="O56" s="15">
        <f>SUM((H56+N56)/186195002*100)</f>
        <v>4.2237975861457333E-2</v>
      </c>
      <c r="P56" s="4">
        <v>0</v>
      </c>
      <c r="Q56" s="15">
        <v>0</v>
      </c>
      <c r="R56" s="4" t="s">
        <v>71</v>
      </c>
      <c r="S56" s="4" t="s">
        <v>71</v>
      </c>
      <c r="T56" s="4">
        <v>78645</v>
      </c>
      <c r="U56" s="4">
        <v>0</v>
      </c>
      <c r="V56" s="4">
        <v>0</v>
      </c>
      <c r="W56" s="4">
        <v>0</v>
      </c>
    </row>
    <row r="57" spans="1:23" x14ac:dyDescent="0.25">
      <c r="A57" s="4"/>
      <c r="B57" s="4" t="s">
        <v>178</v>
      </c>
      <c r="C57" s="4"/>
      <c r="D57" s="4">
        <v>1360</v>
      </c>
      <c r="E57" s="4">
        <v>7546861</v>
      </c>
      <c r="F57" s="4">
        <v>0</v>
      </c>
      <c r="G57" s="4">
        <v>0</v>
      </c>
      <c r="H57" s="4">
        <v>7546861</v>
      </c>
      <c r="I57" s="15">
        <f>SUM(H57/186195002*100)</f>
        <v>4.0532027814581184</v>
      </c>
      <c r="J57" s="4">
        <v>7546861</v>
      </c>
      <c r="K57" s="4">
        <v>0</v>
      </c>
      <c r="L57" s="4">
        <f>+J57+K57</f>
        <v>7546861</v>
      </c>
      <c r="M57" s="15">
        <f>SUM(L57/186195002*100)</f>
        <v>4.0532027814581184</v>
      </c>
      <c r="N57" s="4">
        <v>0</v>
      </c>
      <c r="O57" s="15">
        <f>SUM((H57+N57)/186195002*100)</f>
        <v>4.0532027814581184</v>
      </c>
      <c r="P57" s="4">
        <v>0</v>
      </c>
      <c r="Q57" s="15">
        <v>0</v>
      </c>
      <c r="R57" s="4" t="s">
        <v>71</v>
      </c>
      <c r="S57" s="4" t="s">
        <v>71</v>
      </c>
      <c r="T57" s="4">
        <v>7542361</v>
      </c>
      <c r="U57" s="4">
        <v>0</v>
      </c>
      <c r="V57" s="4">
        <v>0</v>
      </c>
      <c r="W57" s="4">
        <v>0</v>
      </c>
    </row>
    <row r="58" spans="1:23" x14ac:dyDescent="0.25">
      <c r="A58" s="4"/>
      <c r="B58" s="4" t="s">
        <v>179</v>
      </c>
      <c r="C58" s="4"/>
      <c r="D58" s="4">
        <v>1</v>
      </c>
      <c r="E58" s="4">
        <v>10000</v>
      </c>
      <c r="F58" s="4">
        <v>0</v>
      </c>
      <c r="G58" s="4">
        <v>0</v>
      </c>
      <c r="H58" s="4">
        <v>10000</v>
      </c>
      <c r="I58" s="15">
        <f>SUM(H58/186195002*100)</f>
        <v>5.3707134415992546E-3</v>
      </c>
      <c r="J58" s="4">
        <v>10000</v>
      </c>
      <c r="K58" s="4">
        <v>0</v>
      </c>
      <c r="L58" s="4">
        <f>+J58+K58</f>
        <v>10000</v>
      </c>
      <c r="M58" s="15">
        <f>SUM(L58/186195002*100)</f>
        <v>5.3707134415992546E-3</v>
      </c>
      <c r="N58" s="4">
        <v>0</v>
      </c>
      <c r="O58" s="15">
        <f>SUM((H58+N58)/186195002*100)</f>
        <v>5.3707134415992546E-3</v>
      </c>
      <c r="P58" s="4">
        <v>0</v>
      </c>
      <c r="Q58" s="15">
        <v>0</v>
      </c>
      <c r="R58" s="4" t="s">
        <v>71</v>
      </c>
      <c r="S58" s="4" t="s">
        <v>71</v>
      </c>
      <c r="T58" s="4">
        <v>10000</v>
      </c>
      <c r="U58" s="4">
        <v>0</v>
      </c>
      <c r="V58" s="4">
        <v>0</v>
      </c>
      <c r="W58" s="4">
        <v>0</v>
      </c>
    </row>
    <row r="59" spans="1:23" s="6" customFormat="1" x14ac:dyDescent="0.25">
      <c r="A59" s="11"/>
      <c r="B59" s="11" t="s">
        <v>180</v>
      </c>
      <c r="C59" s="11"/>
      <c r="D59" s="11">
        <f>+D36+D37+D38+D39+D40+D41+D42+D43+D48+D49+D50+D51+D56+D57+D58</f>
        <v>61103</v>
      </c>
      <c r="E59" s="11">
        <f>+E36+E37+E38+E39+E40+E41+E42+E43+E48+E49+E50+E51+E56+E57+E58</f>
        <v>124005015</v>
      </c>
      <c r="F59" s="11">
        <f>+F36+F37+F38+F39+F40+F41+F42+F43+F48+F49+F50+F51+F56+F57+F58</f>
        <v>0</v>
      </c>
      <c r="G59" s="11">
        <f>+G36+G37+G38+G39+G40+G41+G42+G43+G48+G49+G50+G51+G56+G57+G58</f>
        <v>0</v>
      </c>
      <c r="H59" s="11">
        <f>+H36+H37+H38+H39+H40+H41+H42+H43+H48+H49+H50+H51+H56+H57+H58</f>
        <v>124005015</v>
      </c>
      <c r="I59" s="16">
        <f>+I36+I37+I38+I39+I40+I41+I42+I43+I48+I49+I50+I51+I56+I57+I58</f>
        <v>66.599540088621708</v>
      </c>
      <c r="J59" s="11">
        <f>+J36+J37+J38+J39+J40+J41+J42+J43+J48+J49+J50+J51+J56+J57+J58</f>
        <v>124005015</v>
      </c>
      <c r="K59" s="11">
        <f>+K36+K37+K38+K39+K40+K41+K42+K43+K48+K49+K50+K51+K56+K57+K58</f>
        <v>0</v>
      </c>
      <c r="L59" s="11">
        <f>+L36+L37+L38+L39+L40+L41+L42+L43+L48+L49+L50+L51+L56+L57+L58</f>
        <v>124005015</v>
      </c>
      <c r="M59" s="16">
        <f>+M36+M37+M38+M39+M40+M41+M42+M43+M48+M49+M50+M51+M56+M57+M58</f>
        <v>66.599540088621708</v>
      </c>
      <c r="N59" s="11">
        <f>+N36+N37+N38+N39+N40+N41+N42+N43+N48+N49+N50+N51+N56+N57+N58</f>
        <v>0</v>
      </c>
      <c r="O59" s="16">
        <f>+O36+O37+O38+O39+O40+O41+O42+O43+O48+O49+O50+O51+O56+O57+O58</f>
        <v>66.599540088621708</v>
      </c>
      <c r="P59" s="11">
        <f>+P36+P37+P38+P39+P40+P41+P42+P43+P48+P49+P50+P51+P56+P57+P58</f>
        <v>0</v>
      </c>
      <c r="Q59" s="16">
        <v>0</v>
      </c>
      <c r="R59" s="11"/>
      <c r="S59" s="11"/>
      <c r="T59" s="11">
        <f>+T36+T37+T38+T39+T40+T41+T42+T43+T48+T49+T50+T51+T56+T57+T58</f>
        <v>123726964</v>
      </c>
      <c r="U59" s="11"/>
      <c r="V59" s="11"/>
      <c r="W59" s="11"/>
    </row>
    <row r="60" spans="1:23" s="6" customFormat="1" x14ac:dyDescent="0.25">
      <c r="A60" s="11"/>
      <c r="B60" s="11" t="s">
        <v>181</v>
      </c>
      <c r="C60" s="11"/>
      <c r="D60" s="11">
        <f>+D19+D28+D34+D59</f>
        <v>61109</v>
      </c>
      <c r="E60" s="11">
        <f>+E19+E28+E34+E59</f>
        <v>137099995</v>
      </c>
      <c r="F60" s="11">
        <f>+F19+F28+F34+F59</f>
        <v>0</v>
      </c>
      <c r="G60" s="11">
        <f>+G19+G28+G34+G59</f>
        <v>0</v>
      </c>
      <c r="H60" s="11">
        <f>+H19+H28+H34+H59</f>
        <v>137099995</v>
      </c>
      <c r="I60" s="16">
        <f>+I19+I28+I34+I59</f>
        <v>73.632478598969044</v>
      </c>
      <c r="J60" s="11">
        <f>+J19+J28+J34+J59</f>
        <v>137099995</v>
      </c>
      <c r="K60" s="11">
        <f>+K19+K28+K34+K59</f>
        <v>0</v>
      </c>
      <c r="L60" s="11">
        <f>+L19+L28+L34+L59</f>
        <v>137099995</v>
      </c>
      <c r="M60" s="16">
        <f>+M19+M28+M34+M59</f>
        <v>73.632478598969044</v>
      </c>
      <c r="N60" s="11">
        <f>+N19+N28+N34+N59</f>
        <v>0</v>
      </c>
      <c r="O60" s="16">
        <f>+O19+O28+O34+O59</f>
        <v>73.632478598969044</v>
      </c>
      <c r="P60" s="11">
        <f>+P19+P28+P34+P59</f>
        <v>0</v>
      </c>
      <c r="Q60" s="16">
        <v>0</v>
      </c>
      <c r="R60" s="11"/>
      <c r="S60" s="11"/>
      <c r="T60" s="11">
        <f>+T19+T28+T34+T59</f>
        <v>136821944</v>
      </c>
      <c r="U60" s="11">
        <f>+U19+U28+U34+U59</f>
        <v>0</v>
      </c>
      <c r="V60" s="11">
        <f>+V19+V28+V34+V59</f>
        <v>0</v>
      </c>
      <c r="W60" s="11">
        <f>+W19+W28+W34+W59</f>
        <v>0</v>
      </c>
    </row>
  </sheetData>
  <mergeCells count="9">
    <mergeCell ref="J6:M6"/>
    <mergeCell ref="P6:Q6"/>
    <mergeCell ref="R6:S6"/>
    <mergeCell ref="J3:M3"/>
    <mergeCell ref="P3:Q3"/>
    <mergeCell ref="R3:S3"/>
    <mergeCell ref="U3:W3"/>
    <mergeCell ref="J4:L4"/>
    <mergeCell ref="U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182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183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SUM(H7/186195002*100)</f>
        <v>0</v>
      </c>
      <c r="J7" s="4">
        <v>0</v>
      </c>
      <c r="K7" s="4">
        <v>0</v>
      </c>
      <c r="L7" s="4">
        <f>+J7+K7</f>
        <v>0</v>
      </c>
      <c r="M7" s="15">
        <f>SUM(L7/186195002*100)</f>
        <v>0</v>
      </c>
      <c r="N7" s="4">
        <v>0</v>
      </c>
      <c r="O7" s="15">
        <f>SUM((H7+N7)/186195002*100)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98</v>
      </c>
      <c r="B8" s="4" t="s">
        <v>184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185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186</v>
      </c>
      <c r="B1" s="21"/>
      <c r="C1" s="21"/>
      <c r="D1" s="21"/>
    </row>
    <row r="2" spans="1:4" x14ac:dyDescent="0.25">
      <c r="A2" s="4" t="s">
        <v>187</v>
      </c>
      <c r="B2" s="4" t="s">
        <v>188</v>
      </c>
      <c r="C2" s="4" t="s">
        <v>189</v>
      </c>
      <c r="D2" s="4" t="s">
        <v>190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2" t="s">
        <v>191</v>
      </c>
      <c r="B1" s="22"/>
    </row>
    <row r="2" spans="1:2" x14ac:dyDescent="0.25">
      <c r="A2" s="4" t="s">
        <v>34</v>
      </c>
      <c r="B2" s="4" t="s">
        <v>189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customWidth="1"/>
    <col min="5" max="5" width="50.7109375" customWidth="1"/>
    <col min="6" max="7" width="12.7109375" customWidth="1"/>
    <col min="8" max="10" width="20.7109375" customWidth="1"/>
  </cols>
  <sheetData>
    <row r="1" spans="1:10" s="23" customFormat="1" ht="12.75" x14ac:dyDescent="0.2"/>
    <row r="2" spans="1:10" s="7" customFormat="1" ht="15.75" x14ac:dyDescent="0.25">
      <c r="A2" s="24" t="s">
        <v>192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51" x14ac:dyDescent="0.2">
      <c r="A3" s="25" t="s">
        <v>193</v>
      </c>
      <c r="B3" s="26" t="s">
        <v>194</v>
      </c>
      <c r="C3" s="26"/>
      <c r="D3" s="26"/>
      <c r="E3" s="26" t="s">
        <v>195</v>
      </c>
      <c r="F3" s="26"/>
      <c r="G3" s="26"/>
      <c r="H3" s="27" t="s">
        <v>196</v>
      </c>
      <c r="I3" s="27"/>
      <c r="J3" s="28" t="s">
        <v>197</v>
      </c>
    </row>
    <row r="4" spans="1:10" s="23" customFormat="1" ht="12.75" x14ac:dyDescent="0.2">
      <c r="A4" s="25" t="s">
        <v>198</v>
      </c>
      <c r="B4" s="27" t="s">
        <v>199</v>
      </c>
      <c r="C4" s="27"/>
      <c r="D4" s="27"/>
      <c r="E4" s="27" t="s">
        <v>200</v>
      </c>
      <c r="F4" s="27"/>
      <c r="G4" s="27"/>
      <c r="H4" s="27" t="s">
        <v>201</v>
      </c>
      <c r="I4" s="27"/>
      <c r="J4" s="29" t="s">
        <v>202</v>
      </c>
    </row>
    <row r="5" spans="1:10" s="23" customFormat="1" ht="51" x14ac:dyDescent="0.2">
      <c r="A5" s="25" t="s">
        <v>203</v>
      </c>
      <c r="B5" s="25" t="s">
        <v>204</v>
      </c>
      <c r="C5" s="25" t="s">
        <v>81</v>
      </c>
      <c r="D5" s="25" t="s">
        <v>205</v>
      </c>
      <c r="E5" s="25" t="s">
        <v>204</v>
      </c>
      <c r="F5" s="25" t="s">
        <v>81</v>
      </c>
      <c r="G5" s="25" t="s">
        <v>205</v>
      </c>
      <c r="H5" s="25" t="s">
        <v>206</v>
      </c>
      <c r="I5" s="28" t="s">
        <v>207</v>
      </c>
      <c r="J5" s="25"/>
    </row>
    <row r="6" spans="1:10" x14ac:dyDescent="0.25">
      <c r="A6" s="4">
        <v>1</v>
      </c>
      <c r="B6" s="13" t="s">
        <v>208</v>
      </c>
      <c r="C6" s="13" t="s">
        <v>208</v>
      </c>
      <c r="D6" s="13" t="s">
        <v>208</v>
      </c>
      <c r="E6" s="13" t="s">
        <v>208</v>
      </c>
      <c r="F6" s="13" t="s">
        <v>208</v>
      </c>
      <c r="G6" s="13" t="s">
        <v>208</v>
      </c>
      <c r="H6" s="13" t="s">
        <v>208</v>
      </c>
      <c r="I6" s="13" t="s">
        <v>208</v>
      </c>
      <c r="J6" s="13" t="s">
        <v>208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209</v>
      </c>
      <c r="B1" s="21"/>
      <c r="C1" s="21"/>
      <c r="D1" s="21"/>
    </row>
    <row r="2" spans="1:4" x14ac:dyDescent="0.25">
      <c r="A2" s="4"/>
      <c r="B2" s="4" t="s">
        <v>210</v>
      </c>
      <c r="C2" s="4" t="s">
        <v>211</v>
      </c>
      <c r="D2" s="4" t="s">
        <v>212</v>
      </c>
    </row>
    <row r="3" spans="1:4" x14ac:dyDescent="0.25">
      <c r="A3" s="4" t="s">
        <v>213</v>
      </c>
      <c r="B3" s="4"/>
      <c r="C3" s="4"/>
      <c r="D3" s="4"/>
    </row>
    <row r="4" spans="1:4" x14ac:dyDescent="0.25">
      <c r="A4" s="4" t="s">
        <v>214</v>
      </c>
      <c r="B4" s="4"/>
      <c r="C4" s="4"/>
      <c r="D4" s="4"/>
    </row>
    <row r="5" spans="1:4" x14ac:dyDescent="0.25">
      <c r="A5" s="4" t="s">
        <v>215</v>
      </c>
      <c r="B5" s="4"/>
      <c r="C5" s="4"/>
      <c r="D5" s="4"/>
    </row>
    <row r="6" spans="1:4" x14ac:dyDescent="0.25">
      <c r="A6" s="4" t="s">
        <v>216</v>
      </c>
      <c r="B6" s="4"/>
      <c r="C6" s="4"/>
      <c r="D6" s="4"/>
    </row>
    <row r="7" spans="1:4" x14ac:dyDescent="0.25">
      <c r="A7" s="4" t="s">
        <v>217</v>
      </c>
      <c r="B7" s="4"/>
      <c r="C7" s="4"/>
      <c r="D7" s="4"/>
    </row>
    <row r="8" spans="1:4" x14ac:dyDescent="0.25">
      <c r="A8" s="4"/>
      <c r="B8" s="4"/>
      <c r="C8" s="4"/>
      <c r="D8" s="4"/>
    </row>
  </sheetData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Yousuf Hussain Mohd</dc:creator>
  <cp:lastModifiedBy>Yousuf Hussain Mohd</cp:lastModifiedBy>
  <dcterms:created xsi:type="dcterms:W3CDTF">2022-10-04T11:24:07Z</dcterms:created>
  <dcterms:modified xsi:type="dcterms:W3CDTF">2022-10-04T11:28:04Z</dcterms:modified>
</cp:coreProperties>
</file>