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<sst xmlns="http://schemas.openxmlformats.org/spreadsheetml/2006/main" count="375" uniqueCount="169">
  <si>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</si>
  <si>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</si>
  <si>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</si>
  <si>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</si>
  <si>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</si>
  <si>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</si>
  <si>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</si>
  <si>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31/03/2016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</si>
  <si>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</si>
  <si>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</si>
  <si>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</si>
  <si>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</si>
  <si>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</si>
  <si>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</si>
  <si>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</si>
  <si>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</si>
  <si>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</si>
  <si>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</si>
  <si>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</si>
  <si>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</si>
  <si>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</si>
  <si>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</si>
  <si>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</si>
  <si>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</si>
  <si>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</si>
  <si>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</si>
  <si>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</si>
  <si>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</si>
  <si>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</si>
  <si>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</si>
  <si>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</si>
  <si>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</si>
  <si>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</si>
  <si>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</si>
  <si>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</si>
  <si>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</si>
  <si>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</si>
  <si>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</si>
  <si>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</si>
  <si>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</si>
  <si>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</si>
  <si>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</si>
  <si>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</si>
  <si>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</si>
  <si>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</si>
  <si>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</si>
  <si>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</si>
  <si>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</si>
  <si>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</si>
  <si>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</si>
  <si>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</si>
  <si>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</si>
  <si>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</si>
  <si>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</si>
  <si>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</si>
  <si>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</si>
  <si>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</si>
  <si>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</si>
  <si>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</si>
  <si>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</si>
  <si>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</si>
  <si>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</si>
  <si>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</si>
  <si>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</si>
  <si>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</si>
  <si>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</si>
  <si>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</si>
  <si>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</si>
  <si>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</si>
  <si>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</si>
  <si>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</si>
  <si>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</si>
  <si>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</si>
  <si>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</si>
  <si>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</si>
  <si>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</si>
  <si>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</si>
  <si>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</si>
  <si>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</si>
  <si>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</si>
  <si>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</si>
  <si>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</si>
  <si>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</si>
  <si>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</si>
  <si>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</si>
  <si>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</si>
  <si>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</si>
  <si>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</si>
  <si>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</si>
  <si>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</si>
  <si>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</si>
  <si>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</si>
  <si>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</si>
  <si>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</si>
  <si>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</si>
  <si>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INFRASTRUCTURE LEASING &amp; FINANCIAL SERVICES LTD                                                                                                       </t>
  </si>
  <si>
    <t xml:space="preserve">AAACI0989F                    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</si>
  <si>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</si>
  <si>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</si>
  <si>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</si>
  <si>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</si>
  <si>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</si>
  <si>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</si>
  <si>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</si>
  <si>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</si>
  <si>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</si>
  <si>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</si>
  <si>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</si>
  <si>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</si>
  <si>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</si>
  <si>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</si>
  <si>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</si>
  <si>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</si>
  <si>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PPFAS LONG TERM VALUE FUND                                                                                                                            </t>
  </si>
  <si>
    <t xml:space="preserve">AACTP2540E                    </t>
  </si>
  <si>
    <t>Venture Capital Funds</t>
  </si>
  <si>
    <t>Alternate Investment Funds</t>
  </si>
  <si>
    <t>Foreign Venture Capital Investors</t>
  </si>
  <si>
    <t>Foreign Portfolio Investors</t>
  </si>
  <si>
    <t xml:space="preserve">FIDELITY ASIAN VALUES PLC                                                                                                                             </t>
  </si>
  <si>
    <t xml:space="preserve">AAACF6980H                    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</si>
  <si>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</si>
  <si>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</si>
  <si>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 xml:space="preserve">FIDELITY FUNDS - ASIAN SMALLER COMPANIES POOL                                                                                                         </t>
  </si>
  <si>
    <t xml:space="preserve">AACCF3258J                    </t>
  </si>
  <si>
    <t xml:space="preserve">STEINBERG INDIA EMERGING OPPORTUNITIES FUND LIMITE                                                                                                    </t>
  </si>
  <si>
    <t xml:space="preserve">AAPCS9509N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</si>
  <si>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</si>
  <si>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</si>
  <si>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</si>
  <si>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</si>
  <si>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</si>
  <si>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</si>
  <si>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</si>
  <si>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</si>
  <si>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</si>
  <si>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</si>
  <si>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</si>
  <si>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</si>
  <si>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</si>
  <si>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          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</si>
  <si>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</si>
  <si>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</si>
  <si>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</si>
  <si>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</si>
  <si>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</si>
  <si>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SANJAY AGARWAL                                                                                                                                        </t>
  </si>
  <si>
    <t xml:space="preserve">AAAPA0263B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</si>
  <si>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</si>
  <si>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</si>
  <si>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</si>
  <si>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</si>
  <si>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</si>
  <si>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</si>
  <si>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COMPANY SECRETARY                                 </t>
  </si>
  <si>
    <t xml:space="preserve">BODIES CORPORATES             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</si>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</sst>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9" sqref="A9:D14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15" t="s">
        <v>0</v>
      </c>
      <c r="B1" s="15"/>
      <c r="C1" s="15"/>
      <c r="D1" s="15"/>
    </row>
    <row r="3" spans="1:2" ht="15">
      <c r="A3" s="1" t="s">
        <v>1</v>
      </c>
      <c r="B3" t="s">
        <v>2</v>
      </c>
    </row>
    <row r="4" spans="1:2" ht="15">
      <c r="A4" s="1" t="s">
        <v>3</v>
      </c>
      <c r="B4" t="s">
        <v>4</v>
      </c>
    </row>
    <row r="5" spans="1:2" ht="15">
      <c r="A5" s="1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1" t="s">
        <v>9</v>
      </c>
      <c r="B8" t="s">
        <v>10</v>
      </c>
    </row>
    <row r="9" spans="1:4" ht="15">
      <c r="A9" s="2"/>
      <c r="B9" s="2" t="s">
        <v>11</v>
      </c>
      <c r="C9" s="2" t="s">
        <v>12</v>
      </c>
      <c r="D9" s="2" t="s">
        <v>13</v>
      </c>
    </row>
    <row r="10" spans="1:4" ht="15">
      <c r="A10" s="3" t="s">
        <v>14</v>
      </c>
      <c r="B10" s="2" t="s">
        <v>15</v>
      </c>
      <c r="C10" s="2"/>
      <c r="D10" s="2"/>
    </row>
    <row r="11" spans="1:4" ht="15">
      <c r="A11" s="3" t="s">
        <v>16</v>
      </c>
      <c r="B11" s="2" t="s">
        <v>17</v>
      </c>
      <c r="C11" s="2"/>
      <c r="D11" s="2"/>
    </row>
    <row r="12" spans="1:4" ht="15">
      <c r="A12" s="3" t="s">
        <v>18</v>
      </c>
      <c r="B12" s="2" t="s">
        <v>19</v>
      </c>
      <c r="C12" s="2"/>
      <c r="D12" s="2"/>
    </row>
    <row r="13" spans="1:4" ht="15">
      <c r="A13" s="3" t="s">
        <v>20</v>
      </c>
      <c r="B13" s="2" t="s">
        <v>21</v>
      </c>
      <c r="C13" s="2"/>
      <c r="D13" s="2"/>
    </row>
    <row r="14" spans="1:4" ht="15">
      <c r="A14" s="3" t="s">
        <v>22</v>
      </c>
      <c r="B14" s="2" t="s">
        <v>23</v>
      </c>
      <c r="C14" s="2"/>
      <c r="D14" s="2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1" t="s">
        <v>29</v>
      </c>
      <c r="B24" t="s">
        <v>30</v>
      </c>
    </row>
    <row r="25" s="4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H1">
      <selection activeCell="C12" sqref="C12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6"/>
      <c r="B1" s="16"/>
      <c r="C1" s="16"/>
      <c r="D1" s="16"/>
    </row>
    <row r="2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ht="1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ht="1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 t="s">
        <v>67</v>
      </c>
      <c r="B9" s="2" t="s">
        <v>68</v>
      </c>
      <c r="C9" s="2">
        <v>2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SUM(G9/186149927*100)</f>
        <v>26.37390612567901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SUM((G9+M9)/186149927*100)</f>
        <v>26.37390612567901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ht="15">
      <c r="A10" s="2" t="s">
        <v>69</v>
      </c>
      <c r="B10" s="2" t="s">
        <v>70</v>
      </c>
      <c r="C10" s="2">
        <v>81047</v>
      </c>
      <c r="D10" s="2">
        <v>137054920</v>
      </c>
      <c r="E10" s="2">
        <v>0</v>
      </c>
      <c r="F10" s="2">
        <v>0</v>
      </c>
      <c r="G10" s="2">
        <v>137054920</v>
      </c>
      <c r="H10" s="10">
        <f>SUM(G10/186149927*100)</f>
        <v>73.626093874321</v>
      </c>
      <c r="I10" s="2">
        <v>137054920</v>
      </c>
      <c r="J10" s="2">
        <v>0</v>
      </c>
      <c r="K10" s="2">
        <v>137054920</v>
      </c>
      <c r="L10" s="10">
        <f>SUM(K10/186195002*100)</f>
        <v>73.60827010813105</v>
      </c>
      <c r="M10" s="2">
        <v>0</v>
      </c>
      <c r="N10" s="10">
        <f>SUM((G10+M10)/186149927*100)</f>
        <v>73.626093874321</v>
      </c>
      <c r="O10" s="2">
        <v>0</v>
      </c>
      <c r="P10" s="10">
        <f>SUM(O10/137054920*100)</f>
        <v>0</v>
      </c>
      <c r="Q10" s="2" t="s">
        <v>71</v>
      </c>
      <c r="R10" s="2" t="s">
        <v>71</v>
      </c>
      <c r="S10" s="2">
        <v>126451993</v>
      </c>
    </row>
    <row r="11" spans="1:19" ht="1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 t="s">
        <v>74</v>
      </c>
      <c r="B12" s="2" t="s">
        <v>75</v>
      </c>
      <c r="C12" s="2">
        <v>1</v>
      </c>
      <c r="D12" s="2">
        <v>45075</v>
      </c>
      <c r="E12" s="2">
        <v>0</v>
      </c>
      <c r="F12" s="2">
        <v>0</v>
      </c>
      <c r="G12" s="2">
        <v>45075</v>
      </c>
      <c r="H12" s="2" t="s">
        <v>71</v>
      </c>
      <c r="I12" s="2">
        <v>45075</v>
      </c>
      <c r="J12" s="2">
        <v>0</v>
      </c>
      <c r="K12" s="2">
        <v>45075</v>
      </c>
      <c r="L12" s="10">
        <f>SUM(K12/186195002*100)</f>
        <v>0.024208490838008637</v>
      </c>
      <c r="M12" s="2">
        <v>0</v>
      </c>
      <c r="N12" s="2" t="s">
        <v>71</v>
      </c>
      <c r="O12" s="2">
        <v>0</v>
      </c>
      <c r="P12" s="10">
        <f>SUM(O12/45075*100)</f>
        <v>0</v>
      </c>
      <c r="Q12" s="2" t="s">
        <v>71</v>
      </c>
      <c r="R12" s="2" t="s">
        <v>71</v>
      </c>
      <c r="S12" s="2">
        <v>45075</v>
      </c>
    </row>
    <row r="13" spans="1:19" ht="1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SUM(G13/186149927*100)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SUM((G13+M13)/186149927*100)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ht="15">
      <c r="A15" s="8"/>
      <c r="B15" s="8" t="s">
        <v>78</v>
      </c>
      <c r="C15" s="8">
        <f aca="true" t="shared" si="0" ref="C15:O15">SUM(C9:C13)</f>
        <v>81050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100.00000000000001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100.00000000000001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175592075</v>
      </c>
    </row>
  </sheetData>
  <sheetProtection/>
  <mergeCells count="8">
    <mergeCell ref="I7:L7"/>
    <mergeCell ref="O7:P7"/>
    <mergeCell ref="Q7:R7"/>
    <mergeCell ref="A1:D1"/>
    <mergeCell ref="I4:L4"/>
    <mergeCell ref="O4:P4"/>
    <mergeCell ref="Q4:R4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7">
      <selection activeCell="A3" sqref="A3:T2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aca="true" t="shared" si="0" ref="I8:I13">SUM(H8/186149927*100)</f>
        <v>0</v>
      </c>
      <c r="J8" s="2">
        <v>0</v>
      </c>
      <c r="K8" s="2">
        <v>0</v>
      </c>
      <c r="L8" s="2">
        <f aca="true" t="shared" si="1" ref="L8:L13">+J8+K8</f>
        <v>0</v>
      </c>
      <c r="M8" s="10">
        <f aca="true" t="shared" si="2" ref="M8:M13">SUM(L8/186195002*100)</f>
        <v>0</v>
      </c>
      <c r="N8" s="2">
        <v>0</v>
      </c>
      <c r="O8" s="10">
        <f aca="true" t="shared" si="3" ref="O8:O13">SUM((H8+N8)/186149927*100)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ht="1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 t="shared" si="0"/>
        <v>0</v>
      </c>
      <c r="J9" s="2">
        <v>0</v>
      </c>
      <c r="K9" s="2">
        <v>0</v>
      </c>
      <c r="L9" s="2">
        <f t="shared" si="1"/>
        <v>0</v>
      </c>
      <c r="M9" s="10">
        <f t="shared" si="2"/>
        <v>0</v>
      </c>
      <c r="N9" s="2">
        <v>0</v>
      </c>
      <c r="O9" s="10">
        <f t="shared" si="3"/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ht="1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ht="15">
      <c r="A11" s="2" t="s">
        <v>93</v>
      </c>
      <c r="B11" s="2" t="s">
        <v>94</v>
      </c>
      <c r="C11" s="2"/>
      <c r="D11" s="2">
        <v>2</v>
      </c>
      <c r="E11" s="2">
        <v>49095007</v>
      </c>
      <c r="F11" s="2">
        <v>0</v>
      </c>
      <c r="G11" s="2">
        <v>0</v>
      </c>
      <c r="H11" s="2">
        <v>49095007</v>
      </c>
      <c r="I11" s="10">
        <f t="shared" si="0"/>
        <v>26.37390612567901</v>
      </c>
      <c r="J11" s="2">
        <v>49095007</v>
      </c>
      <c r="K11" s="2">
        <v>0</v>
      </c>
      <c r="L11" s="2">
        <f t="shared" si="1"/>
        <v>49095007</v>
      </c>
      <c r="M11" s="10">
        <f t="shared" si="2"/>
        <v>26.367521401030945</v>
      </c>
      <c r="N11" s="2">
        <v>0</v>
      </c>
      <c r="O11" s="10">
        <f t="shared" si="3"/>
        <v>26.37390612567901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ht="15">
      <c r="A12" s="2"/>
      <c r="B12" s="2" t="s">
        <v>95</v>
      </c>
      <c r="C12" s="2" t="s">
        <v>96</v>
      </c>
      <c r="D12" s="2">
        <v>1</v>
      </c>
      <c r="E12" s="2">
        <v>1900000</v>
      </c>
      <c r="F12" s="2">
        <v>0</v>
      </c>
      <c r="G12" s="2">
        <v>0</v>
      </c>
      <c r="H12" s="2">
        <v>1900000</v>
      </c>
      <c r="I12" s="10">
        <f t="shared" si="0"/>
        <v>1.0206826457686442</v>
      </c>
      <c r="J12" s="2">
        <v>1900000</v>
      </c>
      <c r="K12" s="2">
        <v>0</v>
      </c>
      <c r="L12" s="2">
        <f t="shared" si="1"/>
        <v>1900000</v>
      </c>
      <c r="M12" s="10">
        <f t="shared" si="2"/>
        <v>1.0204355539038583</v>
      </c>
      <c r="N12" s="2">
        <v>0</v>
      </c>
      <c r="O12" s="10">
        <f t="shared" si="3"/>
        <v>1.0206826457686442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1900000</v>
      </c>
    </row>
    <row r="13" spans="1:20" ht="15">
      <c r="A13" s="2"/>
      <c r="B13" s="2" t="s">
        <v>97</v>
      </c>
      <c r="C13" s="2" t="s">
        <v>98</v>
      </c>
      <c r="D13" s="2">
        <v>1</v>
      </c>
      <c r="E13" s="2">
        <v>47195007</v>
      </c>
      <c r="F13" s="2">
        <v>0</v>
      </c>
      <c r="G13" s="2">
        <v>0</v>
      </c>
      <c r="H13" s="2">
        <v>47195007</v>
      </c>
      <c r="I13" s="10">
        <f t="shared" si="0"/>
        <v>25.353223479910366</v>
      </c>
      <c r="J13" s="2">
        <v>47195007</v>
      </c>
      <c r="K13" s="2">
        <v>0</v>
      </c>
      <c r="L13" s="2">
        <f t="shared" si="1"/>
        <v>47195007</v>
      </c>
      <c r="M13" s="10">
        <f t="shared" si="2"/>
        <v>25.347085847127087</v>
      </c>
      <c r="N13" s="2">
        <v>0</v>
      </c>
      <c r="O13" s="10">
        <f t="shared" si="3"/>
        <v>25.353223479910366</v>
      </c>
      <c r="P13" s="2">
        <v>0</v>
      </c>
      <c r="Q13" s="10">
        <f>SUM(P13/H13*100)</f>
        <v>0</v>
      </c>
      <c r="R13" s="2">
        <v>0</v>
      </c>
      <c r="S13" s="10">
        <f>SUM(R13/H13*100)</f>
        <v>0</v>
      </c>
      <c r="T13" s="2">
        <v>47195007</v>
      </c>
    </row>
    <row r="14" spans="1:20" s="4" customFormat="1" ht="15">
      <c r="A14" s="8"/>
      <c r="B14" s="8" t="s">
        <v>99</v>
      </c>
      <c r="C14" s="8"/>
      <c r="D14" s="8">
        <f aca="true" t="shared" si="4" ref="D14:P14">+D8+D9+D10+D11</f>
        <v>2</v>
      </c>
      <c r="E14" s="8">
        <f t="shared" si="4"/>
        <v>49095007</v>
      </c>
      <c r="F14" s="8">
        <f t="shared" si="4"/>
        <v>0</v>
      </c>
      <c r="G14" s="8">
        <f t="shared" si="4"/>
        <v>0</v>
      </c>
      <c r="H14" s="8">
        <f t="shared" si="4"/>
        <v>49095007</v>
      </c>
      <c r="I14" s="11">
        <f t="shared" si="4"/>
        <v>26.37390612567901</v>
      </c>
      <c r="J14" s="8">
        <f t="shared" si="4"/>
        <v>49095007</v>
      </c>
      <c r="K14" s="8">
        <f t="shared" si="4"/>
        <v>0</v>
      </c>
      <c r="L14" s="8">
        <f t="shared" si="4"/>
        <v>49095007</v>
      </c>
      <c r="M14" s="11">
        <f t="shared" si="4"/>
        <v>26.367521401030945</v>
      </c>
      <c r="N14" s="8">
        <f t="shared" si="4"/>
        <v>0</v>
      </c>
      <c r="O14" s="11">
        <f t="shared" si="4"/>
        <v>26.37390612567901</v>
      </c>
      <c r="P14" s="8">
        <f t="shared" si="4"/>
        <v>0</v>
      </c>
      <c r="Q14" s="11">
        <v>0</v>
      </c>
      <c r="R14" s="8">
        <f>+R8+R9+R10+R11</f>
        <v>0</v>
      </c>
      <c r="S14" s="11">
        <f>SUM(R14/H14*100)</f>
        <v>0</v>
      </c>
      <c r="T14" s="8">
        <f>+T8+T9+T10+T11</f>
        <v>49095007</v>
      </c>
    </row>
    <row r="15" spans="1:20" ht="15">
      <c r="A15" s="3" t="s">
        <v>100</v>
      </c>
      <c r="B15" s="2" t="s">
        <v>101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>
      <c r="A16" s="2" t="s">
        <v>87</v>
      </c>
      <c r="B16" s="2" t="s">
        <v>102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SUM(H16/186149927*100)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SUM((H16+N16)/186149927*100)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ht="15">
      <c r="A17" s="2" t="s">
        <v>89</v>
      </c>
      <c r="B17" s="2" t="s">
        <v>103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SUM(H17/186149927*100)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SUM((H17+N17)/186149927*100)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ht="15">
      <c r="A18" s="2" t="s">
        <v>91</v>
      </c>
      <c r="B18" s="2" t="s">
        <v>104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>SUM(H18/186149927*100)</f>
        <v>0</v>
      </c>
      <c r="J18" s="2">
        <v>0</v>
      </c>
      <c r="K18" s="2">
        <v>0</v>
      </c>
      <c r="L18" s="2">
        <f>+J18+K18</f>
        <v>0</v>
      </c>
      <c r="M18" s="10">
        <f>SUM(L18/186195002*100)</f>
        <v>0</v>
      </c>
      <c r="N18" s="2">
        <v>0</v>
      </c>
      <c r="O18" s="10">
        <f>SUM((H18+N18)/186149927*100)</f>
        <v>0</v>
      </c>
      <c r="P18" s="2">
        <v>0</v>
      </c>
      <c r="Q18" s="10">
        <v>0</v>
      </c>
      <c r="R18" s="2">
        <v>0</v>
      </c>
      <c r="S18" s="10">
        <v>0</v>
      </c>
      <c r="T18" s="2">
        <v>0</v>
      </c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>
      <c r="A20" s="2" t="s">
        <v>93</v>
      </c>
      <c r="B20" s="2" t="s">
        <v>105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SUM(H20/186149927*100)</f>
        <v>0</v>
      </c>
      <c r="J20" s="2">
        <v>0</v>
      </c>
      <c r="K20" s="2">
        <v>0</v>
      </c>
      <c r="L20" s="2">
        <f>+J20+K20</f>
        <v>0</v>
      </c>
      <c r="M20" s="10">
        <f>SUM(L20/186195002*100)</f>
        <v>0</v>
      </c>
      <c r="N20" s="2">
        <v>0</v>
      </c>
      <c r="O20" s="10">
        <f>SUM((H20+N20)/186149927*100)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>
      <c r="A22" s="2" t="s">
        <v>106</v>
      </c>
      <c r="B22" s="2" t="s">
        <v>107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SUM(H22/186149927*100)</f>
        <v>0</v>
      </c>
      <c r="J22" s="2">
        <v>0</v>
      </c>
      <c r="K22" s="2">
        <v>0</v>
      </c>
      <c r="L22" s="2">
        <f>+J22+K22</f>
        <v>0</v>
      </c>
      <c r="M22" s="10">
        <f>SUM(L22/186195002*100)</f>
        <v>0</v>
      </c>
      <c r="N22" s="2">
        <v>0</v>
      </c>
      <c r="O22" s="10">
        <f>SUM((H22+N22)/186149927*100)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4" customFormat="1" ht="15">
      <c r="A24" s="8"/>
      <c r="B24" s="8" t="s">
        <v>108</v>
      </c>
      <c r="C24" s="8"/>
      <c r="D24" s="8">
        <f aca="true" t="shared" si="5" ref="D24:P24">+D16+D17+D18+D20+D22</f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  <c r="H24" s="8">
        <f t="shared" si="5"/>
        <v>0</v>
      </c>
      <c r="I24" s="11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11">
        <f t="shared" si="5"/>
        <v>0</v>
      </c>
      <c r="N24" s="8">
        <f t="shared" si="5"/>
        <v>0</v>
      </c>
      <c r="O24" s="11">
        <f t="shared" si="5"/>
        <v>0</v>
      </c>
      <c r="P24" s="8">
        <f t="shared" si="5"/>
        <v>0</v>
      </c>
      <c r="Q24" s="11">
        <v>0</v>
      </c>
      <c r="R24" s="8">
        <f>+R16+R17+R18+R20+R22</f>
        <v>0</v>
      </c>
      <c r="S24" s="11">
        <f>+S16+S17+S18+S20+S22</f>
        <v>0</v>
      </c>
      <c r="T24" s="8">
        <f>+T16+T17+T18+T20+T22</f>
        <v>0</v>
      </c>
    </row>
    <row r="25" spans="1:20" s="4" customFormat="1" ht="15">
      <c r="A25" s="8"/>
      <c r="B25" s="8" t="s">
        <v>109</v>
      </c>
      <c r="C25" s="8"/>
      <c r="D25" s="8">
        <f aca="true" t="shared" si="6" ref="D25:P25">+(D14+D24)</f>
        <v>2</v>
      </c>
      <c r="E25" s="8">
        <f t="shared" si="6"/>
        <v>49095007</v>
      </c>
      <c r="F25" s="8">
        <f t="shared" si="6"/>
        <v>0</v>
      </c>
      <c r="G25" s="8">
        <f t="shared" si="6"/>
        <v>0</v>
      </c>
      <c r="H25" s="8">
        <f t="shared" si="6"/>
        <v>49095007</v>
      </c>
      <c r="I25" s="11">
        <f t="shared" si="6"/>
        <v>26.37390612567901</v>
      </c>
      <c r="J25" s="8">
        <f t="shared" si="6"/>
        <v>49095007</v>
      </c>
      <c r="K25" s="8">
        <f t="shared" si="6"/>
        <v>0</v>
      </c>
      <c r="L25" s="8">
        <f t="shared" si="6"/>
        <v>49095007</v>
      </c>
      <c r="M25" s="11">
        <f t="shared" si="6"/>
        <v>26.367521401030945</v>
      </c>
      <c r="N25" s="8">
        <f t="shared" si="6"/>
        <v>0</v>
      </c>
      <c r="O25" s="11">
        <f t="shared" si="6"/>
        <v>26.37390612567901</v>
      </c>
      <c r="P25" s="8">
        <f t="shared" si="6"/>
        <v>0</v>
      </c>
      <c r="Q25" s="11">
        <v>0</v>
      </c>
      <c r="R25" s="8">
        <f>+(R14+R24)</f>
        <v>0</v>
      </c>
      <c r="S25" s="11">
        <f>SUM(R25/H25*100)</f>
        <v>0</v>
      </c>
      <c r="T25" s="8">
        <f>+(T14+T24)</f>
        <v>49095007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T1" sqref="T1:T65536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110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111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104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112</v>
      </c>
      <c r="C8" s="2"/>
      <c r="D8" s="2">
        <v>3</v>
      </c>
      <c r="E8" s="2">
        <v>8964700</v>
      </c>
      <c r="F8" s="2">
        <v>0</v>
      </c>
      <c r="G8" s="2">
        <v>0</v>
      </c>
      <c r="H8" s="2">
        <v>8964700</v>
      </c>
      <c r="I8" s="10">
        <f aca="true" t="shared" si="0" ref="I8:I22">SUM(H8/186149927*100)</f>
        <v>4.815849323432719</v>
      </c>
      <c r="J8" s="2">
        <v>8964700</v>
      </c>
      <c r="K8" s="2">
        <v>0</v>
      </c>
      <c r="L8" s="2">
        <f aca="true" t="shared" si="1" ref="L8:L22">+J8+K8</f>
        <v>8964700</v>
      </c>
      <c r="M8" s="10">
        <f aca="true" t="shared" si="2" ref="M8:M22">SUM(L8/186195002*100)</f>
        <v>4.814683478990483</v>
      </c>
      <c r="N8" s="2">
        <v>0</v>
      </c>
      <c r="O8" s="10">
        <f aca="true" t="shared" si="3" ref="O8:O22">SUM((H8+N8)/186149927*100)</f>
        <v>4.815849323432719</v>
      </c>
      <c r="P8" s="2">
        <v>0</v>
      </c>
      <c r="Q8" s="10">
        <v>0</v>
      </c>
      <c r="R8" s="2" t="s">
        <v>71</v>
      </c>
      <c r="S8" s="2" t="s">
        <v>71</v>
      </c>
      <c r="T8" s="2">
        <v>8964700</v>
      </c>
    </row>
    <row r="9" spans="1:20" ht="15">
      <c r="A9" s="2"/>
      <c r="B9" s="2" t="s">
        <v>113</v>
      </c>
      <c r="C9" s="2" t="s">
        <v>114</v>
      </c>
      <c r="D9" s="2">
        <v>1</v>
      </c>
      <c r="E9" s="2">
        <v>8748218</v>
      </c>
      <c r="F9" s="2">
        <v>0</v>
      </c>
      <c r="G9" s="2">
        <v>0</v>
      </c>
      <c r="H9" s="2">
        <v>8748218</v>
      </c>
      <c r="I9" s="10">
        <f t="shared" si="0"/>
        <v>4.699554891579409</v>
      </c>
      <c r="J9" s="2">
        <v>8748218</v>
      </c>
      <c r="K9" s="2">
        <v>0</v>
      </c>
      <c r="L9" s="2">
        <f t="shared" si="1"/>
        <v>8748218</v>
      </c>
      <c r="M9" s="10">
        <f t="shared" si="2"/>
        <v>4.698417200264054</v>
      </c>
      <c r="N9" s="2">
        <v>0</v>
      </c>
      <c r="O9" s="10">
        <f t="shared" si="3"/>
        <v>4.699554891579409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8748218</v>
      </c>
    </row>
    <row r="10" spans="1:20" ht="15">
      <c r="A10" s="2" t="s">
        <v>89</v>
      </c>
      <c r="B10" s="2" t="s">
        <v>115</v>
      </c>
      <c r="C10" s="2"/>
      <c r="D10" s="2">
        <v>1</v>
      </c>
      <c r="E10" s="2">
        <v>1000</v>
      </c>
      <c r="F10" s="2">
        <v>0</v>
      </c>
      <c r="G10" s="2">
        <v>0</v>
      </c>
      <c r="H10" s="2">
        <v>1000</v>
      </c>
      <c r="I10" s="10">
        <f t="shared" si="0"/>
        <v>0.0005372013925098128</v>
      </c>
      <c r="J10" s="2">
        <v>1000</v>
      </c>
      <c r="K10" s="2">
        <v>0</v>
      </c>
      <c r="L10" s="2">
        <f t="shared" si="1"/>
        <v>1000</v>
      </c>
      <c r="M10" s="10">
        <f t="shared" si="2"/>
        <v>0.0005370713441599254</v>
      </c>
      <c r="N10" s="2">
        <v>0</v>
      </c>
      <c r="O10" s="10">
        <f t="shared" si="3"/>
        <v>0.0005372013925098128</v>
      </c>
      <c r="P10" s="2">
        <v>0</v>
      </c>
      <c r="Q10" s="10">
        <v>0</v>
      </c>
      <c r="R10" s="2" t="s">
        <v>71</v>
      </c>
      <c r="S10" s="2" t="s">
        <v>71</v>
      </c>
      <c r="T10" s="2">
        <v>1000</v>
      </c>
    </row>
    <row r="11" spans="1:20" ht="15">
      <c r="A11" s="2" t="s">
        <v>91</v>
      </c>
      <c r="B11" s="2" t="s">
        <v>116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ht="15">
      <c r="A12" s="2" t="s">
        <v>93</v>
      </c>
      <c r="B12" s="2" t="s">
        <v>117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ht="15">
      <c r="A13" s="2" t="s">
        <v>106</v>
      </c>
      <c r="B13" s="2" t="s">
        <v>118</v>
      </c>
      <c r="C13" s="2"/>
      <c r="D13" s="2">
        <v>11</v>
      </c>
      <c r="E13" s="2">
        <v>21315733</v>
      </c>
      <c r="F13" s="2">
        <v>0</v>
      </c>
      <c r="G13" s="2">
        <v>0</v>
      </c>
      <c r="H13" s="2">
        <v>21315733</v>
      </c>
      <c r="I13" s="10">
        <f t="shared" si="0"/>
        <v>11.450841449967369</v>
      </c>
      <c r="J13" s="2">
        <v>21315733</v>
      </c>
      <c r="K13" s="2">
        <v>0</v>
      </c>
      <c r="L13" s="2">
        <f t="shared" si="1"/>
        <v>21315733</v>
      </c>
      <c r="M13" s="10">
        <f t="shared" si="2"/>
        <v>11.44806937406408</v>
      </c>
      <c r="N13" s="2">
        <v>0</v>
      </c>
      <c r="O13" s="10">
        <f t="shared" si="3"/>
        <v>11.450841449967369</v>
      </c>
      <c r="P13" s="2">
        <v>0</v>
      </c>
      <c r="Q13" s="10">
        <v>0</v>
      </c>
      <c r="R13" s="2" t="s">
        <v>71</v>
      </c>
      <c r="S13" s="2" t="s">
        <v>71</v>
      </c>
      <c r="T13" s="2">
        <v>21315733</v>
      </c>
    </row>
    <row r="14" spans="1:20" ht="15">
      <c r="A14" s="2"/>
      <c r="B14" s="2" t="s">
        <v>119</v>
      </c>
      <c r="C14" s="2" t="s">
        <v>120</v>
      </c>
      <c r="D14" s="2">
        <v>1</v>
      </c>
      <c r="E14" s="2">
        <v>5868146</v>
      </c>
      <c r="F14" s="2">
        <v>0</v>
      </c>
      <c r="G14" s="2">
        <v>0</v>
      </c>
      <c r="H14" s="2">
        <v>5868146</v>
      </c>
      <c r="I14" s="10">
        <f t="shared" si="0"/>
        <v>3.1523762026508884</v>
      </c>
      <c r="J14" s="2">
        <v>5868146</v>
      </c>
      <c r="K14" s="2">
        <v>0</v>
      </c>
      <c r="L14" s="2">
        <f t="shared" si="1"/>
        <v>5868146</v>
      </c>
      <c r="M14" s="10">
        <f t="shared" si="2"/>
        <v>3.1516130599466896</v>
      </c>
      <c r="N14" s="2">
        <v>0</v>
      </c>
      <c r="O14" s="10">
        <f t="shared" si="3"/>
        <v>3.1523762026508884</v>
      </c>
      <c r="P14" s="2">
        <v>0</v>
      </c>
      <c r="Q14" s="10">
        <f>SUM(P14/H14*100)</f>
        <v>0</v>
      </c>
      <c r="R14" s="2" t="s">
        <v>71</v>
      </c>
      <c r="S14" s="2" t="s">
        <v>71</v>
      </c>
      <c r="T14" s="2">
        <v>5868146</v>
      </c>
    </row>
    <row r="15" spans="1:20" ht="15">
      <c r="A15" s="2"/>
      <c r="B15" s="2" t="s">
        <v>121</v>
      </c>
      <c r="C15" s="2" t="s">
        <v>122</v>
      </c>
      <c r="D15" s="2">
        <v>1</v>
      </c>
      <c r="E15" s="2">
        <v>4595452</v>
      </c>
      <c r="F15" s="2">
        <v>0</v>
      </c>
      <c r="G15" s="2">
        <v>0</v>
      </c>
      <c r="H15" s="2">
        <v>4595452</v>
      </c>
      <c r="I15" s="10">
        <f t="shared" si="0"/>
        <v>2.468683213612004</v>
      </c>
      <c r="J15" s="2">
        <v>4595452</v>
      </c>
      <c r="K15" s="2">
        <v>0</v>
      </c>
      <c r="L15" s="2">
        <f t="shared" si="1"/>
        <v>4595452</v>
      </c>
      <c r="M15" s="10">
        <f t="shared" si="2"/>
        <v>2.4680855826624177</v>
      </c>
      <c r="N15" s="2">
        <v>0</v>
      </c>
      <c r="O15" s="10">
        <f t="shared" si="3"/>
        <v>2.468683213612004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4595452</v>
      </c>
    </row>
    <row r="16" spans="1:20" ht="15">
      <c r="A16" s="2"/>
      <c r="B16" s="2" t="s">
        <v>123</v>
      </c>
      <c r="C16" s="2" t="s">
        <v>124</v>
      </c>
      <c r="D16" s="2">
        <v>1</v>
      </c>
      <c r="E16" s="2">
        <v>3456283</v>
      </c>
      <c r="F16" s="2">
        <v>0</v>
      </c>
      <c r="G16" s="2">
        <v>0</v>
      </c>
      <c r="H16" s="2">
        <v>3456283</v>
      </c>
      <c r="I16" s="10">
        <f t="shared" si="0"/>
        <v>1.8567200405079933</v>
      </c>
      <c r="J16" s="2">
        <v>3456283</v>
      </c>
      <c r="K16" s="2">
        <v>0</v>
      </c>
      <c r="L16" s="2">
        <f t="shared" si="1"/>
        <v>3456283</v>
      </c>
      <c r="M16" s="10">
        <f t="shared" si="2"/>
        <v>1.8562705566070994</v>
      </c>
      <c r="N16" s="2">
        <v>0</v>
      </c>
      <c r="O16" s="10">
        <f t="shared" si="3"/>
        <v>1.8567200405079933</v>
      </c>
      <c r="P16" s="2">
        <v>0</v>
      </c>
      <c r="Q16" s="10">
        <f>SUM(P16/H16*100)</f>
        <v>0</v>
      </c>
      <c r="R16" s="2" t="s">
        <v>71</v>
      </c>
      <c r="S16" s="2" t="s">
        <v>71</v>
      </c>
      <c r="T16" s="2">
        <v>3456283</v>
      </c>
    </row>
    <row r="17" spans="1:20" ht="15">
      <c r="A17" s="2"/>
      <c r="B17" s="2" t="s">
        <v>125</v>
      </c>
      <c r="C17" s="2" t="s">
        <v>126</v>
      </c>
      <c r="D17" s="2">
        <v>1</v>
      </c>
      <c r="E17" s="2">
        <v>5460000</v>
      </c>
      <c r="F17" s="2">
        <v>0</v>
      </c>
      <c r="G17" s="2">
        <v>0</v>
      </c>
      <c r="H17" s="2">
        <v>5460000</v>
      </c>
      <c r="I17" s="10">
        <f t="shared" si="0"/>
        <v>2.9331196031035778</v>
      </c>
      <c r="J17" s="2">
        <v>5460000</v>
      </c>
      <c r="K17" s="2">
        <v>0</v>
      </c>
      <c r="L17" s="2">
        <f t="shared" si="1"/>
        <v>5460000</v>
      </c>
      <c r="M17" s="10">
        <f t="shared" si="2"/>
        <v>2.9324095391131926</v>
      </c>
      <c r="N17" s="2">
        <v>0</v>
      </c>
      <c r="O17" s="10">
        <f t="shared" si="3"/>
        <v>2.9331196031035778</v>
      </c>
      <c r="P17" s="2">
        <v>0</v>
      </c>
      <c r="Q17" s="10">
        <f>SUM(P17/H17*100)</f>
        <v>0</v>
      </c>
      <c r="R17" s="2" t="s">
        <v>71</v>
      </c>
      <c r="S17" s="2" t="s">
        <v>71</v>
      </c>
      <c r="T17" s="2">
        <v>5460000</v>
      </c>
    </row>
    <row r="18" spans="1:20" ht="15">
      <c r="A18" s="2" t="s">
        <v>127</v>
      </c>
      <c r="B18" s="2" t="s">
        <v>92</v>
      </c>
      <c r="C18" s="2"/>
      <c r="D18" s="2">
        <v>5</v>
      </c>
      <c r="E18" s="2">
        <v>177028</v>
      </c>
      <c r="F18" s="2">
        <v>0</v>
      </c>
      <c r="G18" s="2">
        <v>0</v>
      </c>
      <c r="H18" s="2">
        <v>177028</v>
      </c>
      <c r="I18" s="10">
        <f t="shared" si="0"/>
        <v>0.09509968811322714</v>
      </c>
      <c r="J18" s="2">
        <v>177028</v>
      </c>
      <c r="K18" s="2">
        <v>0</v>
      </c>
      <c r="L18" s="2">
        <f t="shared" si="1"/>
        <v>177028</v>
      </c>
      <c r="M18" s="10">
        <f t="shared" si="2"/>
        <v>0.09507666591394327</v>
      </c>
      <c r="N18" s="2">
        <v>0</v>
      </c>
      <c r="O18" s="10">
        <f t="shared" si="3"/>
        <v>0.09509968811322714</v>
      </c>
      <c r="P18" s="2">
        <v>0</v>
      </c>
      <c r="Q18" s="10">
        <v>0</v>
      </c>
      <c r="R18" s="2" t="s">
        <v>71</v>
      </c>
      <c r="S18" s="2" t="s">
        <v>71</v>
      </c>
      <c r="T18" s="2">
        <v>177028</v>
      </c>
    </row>
    <row r="19" spans="1:20" ht="15">
      <c r="A19" s="2" t="s">
        <v>128</v>
      </c>
      <c r="B19" s="2" t="s">
        <v>129</v>
      </c>
      <c r="C19" s="2"/>
      <c r="D19" s="2">
        <v>3</v>
      </c>
      <c r="E19" s="2">
        <v>7828472</v>
      </c>
      <c r="F19" s="2">
        <v>0</v>
      </c>
      <c r="G19" s="2">
        <v>0</v>
      </c>
      <c r="H19" s="2">
        <v>7828472</v>
      </c>
      <c r="I19" s="10">
        <f t="shared" si="0"/>
        <v>4.205466059624079</v>
      </c>
      <c r="J19" s="2">
        <v>7828472</v>
      </c>
      <c r="K19" s="2">
        <v>0</v>
      </c>
      <c r="L19" s="2">
        <f t="shared" si="1"/>
        <v>7828472</v>
      </c>
      <c r="M19" s="10">
        <f t="shared" si="2"/>
        <v>4.204447979758339</v>
      </c>
      <c r="N19" s="2">
        <v>0</v>
      </c>
      <c r="O19" s="10">
        <f t="shared" si="3"/>
        <v>4.205466059624079</v>
      </c>
      <c r="P19" s="2">
        <v>0</v>
      </c>
      <c r="Q19" s="10">
        <v>0</v>
      </c>
      <c r="R19" s="2" t="s">
        <v>71</v>
      </c>
      <c r="S19" s="2" t="s">
        <v>71</v>
      </c>
      <c r="T19" s="2">
        <v>7828472</v>
      </c>
    </row>
    <row r="20" spans="1:20" ht="15">
      <c r="A20" s="2"/>
      <c r="B20" s="2" t="s">
        <v>130</v>
      </c>
      <c r="C20" s="2" t="s">
        <v>131</v>
      </c>
      <c r="D20" s="2">
        <v>1</v>
      </c>
      <c r="E20" s="2">
        <v>2000000</v>
      </c>
      <c r="F20" s="2">
        <v>0</v>
      </c>
      <c r="G20" s="2">
        <v>0</v>
      </c>
      <c r="H20" s="2">
        <v>2000000</v>
      </c>
      <c r="I20" s="10">
        <f t="shared" si="0"/>
        <v>1.0744027850196256</v>
      </c>
      <c r="J20" s="2">
        <v>2000000</v>
      </c>
      <c r="K20" s="2">
        <v>0</v>
      </c>
      <c r="L20" s="2">
        <f t="shared" si="1"/>
        <v>2000000</v>
      </c>
      <c r="M20" s="10">
        <f t="shared" si="2"/>
        <v>1.0741426883198508</v>
      </c>
      <c r="N20" s="2">
        <v>0</v>
      </c>
      <c r="O20" s="10">
        <f t="shared" si="3"/>
        <v>1.0744027850196256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2000000</v>
      </c>
    </row>
    <row r="21" spans="1:20" ht="15">
      <c r="A21" s="2"/>
      <c r="B21" s="2" t="s">
        <v>132</v>
      </c>
      <c r="C21" s="2" t="s">
        <v>133</v>
      </c>
      <c r="D21" s="2">
        <v>1</v>
      </c>
      <c r="E21" s="2">
        <v>4507872</v>
      </c>
      <c r="F21" s="2">
        <v>0</v>
      </c>
      <c r="G21" s="2">
        <v>0</v>
      </c>
      <c r="H21" s="2">
        <v>4507872</v>
      </c>
      <c r="I21" s="10">
        <f t="shared" si="0"/>
        <v>2.4216351156559948</v>
      </c>
      <c r="J21" s="2">
        <v>4507872</v>
      </c>
      <c r="K21" s="2">
        <v>0</v>
      </c>
      <c r="L21" s="2">
        <f t="shared" si="1"/>
        <v>4507872</v>
      </c>
      <c r="M21" s="10">
        <f t="shared" si="2"/>
        <v>2.421048874340891</v>
      </c>
      <c r="N21" s="2">
        <v>0</v>
      </c>
      <c r="O21" s="10">
        <f t="shared" si="3"/>
        <v>2.4216351156559948</v>
      </c>
      <c r="P21" s="2">
        <v>0</v>
      </c>
      <c r="Q21" s="10">
        <f>SUM(P21/H21*100)</f>
        <v>0</v>
      </c>
      <c r="R21" s="2" t="s">
        <v>71</v>
      </c>
      <c r="S21" s="2" t="s">
        <v>71</v>
      </c>
      <c r="T21" s="2">
        <v>4507872</v>
      </c>
    </row>
    <row r="22" spans="1:20" ht="15">
      <c r="A22" s="2" t="s">
        <v>134</v>
      </c>
      <c r="B22" s="2" t="s">
        <v>135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 t="shared" si="0"/>
        <v>0</v>
      </c>
      <c r="J22" s="2">
        <v>0</v>
      </c>
      <c r="K22" s="2">
        <v>0</v>
      </c>
      <c r="L22" s="2">
        <f t="shared" si="1"/>
        <v>0</v>
      </c>
      <c r="M22" s="10">
        <f t="shared" si="2"/>
        <v>0</v>
      </c>
      <c r="N22" s="2">
        <v>0</v>
      </c>
      <c r="O22" s="10">
        <f t="shared" si="3"/>
        <v>0</v>
      </c>
      <c r="P22" s="2">
        <v>0</v>
      </c>
      <c r="Q22" s="10">
        <v>0</v>
      </c>
      <c r="R22" s="2" t="s">
        <v>71</v>
      </c>
      <c r="S22" s="2" t="s">
        <v>71</v>
      </c>
      <c r="T22" s="2">
        <v>0</v>
      </c>
    </row>
    <row r="23" spans="1:20" ht="15">
      <c r="A23" s="2" t="s">
        <v>136</v>
      </c>
      <c r="B23" s="2" t="s">
        <v>94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4" customFormat="1" ht="15">
      <c r="A24" s="8"/>
      <c r="B24" s="8" t="s">
        <v>137</v>
      </c>
      <c r="C24" s="8"/>
      <c r="D24" s="8">
        <f aca="true" t="shared" si="4" ref="D24:P24">+D8+D10+D11+D12+D13+D18+D19+D22</f>
        <v>23</v>
      </c>
      <c r="E24" s="8">
        <f t="shared" si="4"/>
        <v>38286933</v>
      </c>
      <c r="F24" s="8">
        <f t="shared" si="4"/>
        <v>0</v>
      </c>
      <c r="G24" s="8">
        <f t="shared" si="4"/>
        <v>0</v>
      </c>
      <c r="H24" s="8">
        <f t="shared" si="4"/>
        <v>38286933</v>
      </c>
      <c r="I24" s="11">
        <f t="shared" si="4"/>
        <v>20.567793722529903</v>
      </c>
      <c r="J24" s="8">
        <f t="shared" si="4"/>
        <v>38286933</v>
      </c>
      <c r="K24" s="8">
        <f t="shared" si="4"/>
        <v>0</v>
      </c>
      <c r="L24" s="8">
        <f t="shared" si="4"/>
        <v>38286933</v>
      </c>
      <c r="M24" s="11">
        <f t="shared" si="4"/>
        <v>20.562814570071005</v>
      </c>
      <c r="N24" s="8">
        <f t="shared" si="4"/>
        <v>0</v>
      </c>
      <c r="O24" s="11">
        <f t="shared" si="4"/>
        <v>20.567793722529903</v>
      </c>
      <c r="P24" s="8">
        <f t="shared" si="4"/>
        <v>0</v>
      </c>
      <c r="Q24" s="11">
        <v>0</v>
      </c>
      <c r="R24" s="8" t="s">
        <v>71</v>
      </c>
      <c r="S24" s="8" t="s">
        <v>71</v>
      </c>
      <c r="T24" s="8">
        <f>+T8+T10+T11+T12+T13+T18+T19+T22</f>
        <v>38286933</v>
      </c>
    </row>
    <row r="25" spans="1:20" ht="15">
      <c r="A25" s="3" t="s">
        <v>100</v>
      </c>
      <c r="B25" s="2" t="s">
        <v>138</v>
      </c>
      <c r="C25" s="2"/>
      <c r="D25" s="2">
        <v>1</v>
      </c>
      <c r="E25" s="2">
        <v>10000000</v>
      </c>
      <c r="F25" s="2">
        <v>0</v>
      </c>
      <c r="G25" s="2">
        <v>0</v>
      </c>
      <c r="H25" s="2">
        <v>10000000</v>
      </c>
      <c r="I25" s="10">
        <f>SUM(H25/186149927*100)</f>
        <v>5.372013925098128</v>
      </c>
      <c r="J25" s="2">
        <v>10000000</v>
      </c>
      <c r="K25" s="2">
        <v>0</v>
      </c>
      <c r="L25" s="2">
        <f>+J25+K25</f>
        <v>10000000</v>
      </c>
      <c r="M25" s="10">
        <f>SUM(L25/186195002*100)</f>
        <v>5.370713441599254</v>
      </c>
      <c r="N25" s="2">
        <v>0</v>
      </c>
      <c r="O25" s="10">
        <f>SUM((H25+N25)/186149927*100)</f>
        <v>5.372013925098128</v>
      </c>
      <c r="P25" s="2">
        <v>0</v>
      </c>
      <c r="Q25" s="10">
        <v>0</v>
      </c>
      <c r="R25" s="2" t="s">
        <v>71</v>
      </c>
      <c r="S25" s="2" t="s">
        <v>71</v>
      </c>
      <c r="T25" s="2">
        <v>0</v>
      </c>
    </row>
    <row r="26" spans="1:20" ht="15">
      <c r="A26" s="2"/>
      <c r="B26" s="2" t="s">
        <v>139</v>
      </c>
      <c r="C26" s="2" t="s">
        <v>140</v>
      </c>
      <c r="D26" s="2">
        <v>1</v>
      </c>
      <c r="E26" s="2">
        <v>10000000</v>
      </c>
      <c r="F26" s="2">
        <v>0</v>
      </c>
      <c r="G26" s="2">
        <v>0</v>
      </c>
      <c r="H26" s="2">
        <v>10000000</v>
      </c>
      <c r="I26" s="10">
        <f>SUM(H26/186149927*100)</f>
        <v>5.372013925098128</v>
      </c>
      <c r="J26" s="2">
        <v>10000000</v>
      </c>
      <c r="K26" s="2">
        <v>0</v>
      </c>
      <c r="L26" s="2">
        <f>+J26+K26</f>
        <v>10000000</v>
      </c>
      <c r="M26" s="10">
        <f>SUM(L26/186195002*100)</f>
        <v>5.370713441599254</v>
      </c>
      <c r="N26" s="2">
        <v>0</v>
      </c>
      <c r="O26" s="10">
        <f>SUM((H26+N26)/186149927*100)</f>
        <v>5.372013925098128</v>
      </c>
      <c r="P26" s="2">
        <v>0</v>
      </c>
      <c r="Q26" s="10">
        <f>SUM(P26/H26*100)</f>
        <v>0</v>
      </c>
      <c r="R26" s="2" t="s">
        <v>71</v>
      </c>
      <c r="S26" s="2" t="s">
        <v>71</v>
      </c>
      <c r="T26" s="2">
        <v>0</v>
      </c>
    </row>
    <row r="27" spans="1:20" s="4" customFormat="1" ht="15">
      <c r="A27" s="8"/>
      <c r="B27" s="8" t="s">
        <v>141</v>
      </c>
      <c r="C27" s="8"/>
      <c r="D27" s="8">
        <f aca="true" t="shared" si="5" ref="D27:P27">+D25</f>
        <v>1</v>
      </c>
      <c r="E27" s="8">
        <f t="shared" si="5"/>
        <v>10000000</v>
      </c>
      <c r="F27" s="8">
        <f t="shared" si="5"/>
        <v>0</v>
      </c>
      <c r="G27" s="8">
        <f t="shared" si="5"/>
        <v>0</v>
      </c>
      <c r="H27" s="8">
        <f t="shared" si="5"/>
        <v>10000000</v>
      </c>
      <c r="I27" s="11">
        <f t="shared" si="5"/>
        <v>5.372013925098128</v>
      </c>
      <c r="J27" s="8">
        <f t="shared" si="5"/>
        <v>10000000</v>
      </c>
      <c r="K27" s="8">
        <f t="shared" si="5"/>
        <v>0</v>
      </c>
      <c r="L27" s="8">
        <f t="shared" si="5"/>
        <v>10000000</v>
      </c>
      <c r="M27" s="11">
        <f t="shared" si="5"/>
        <v>5.370713441599254</v>
      </c>
      <c r="N27" s="8">
        <f t="shared" si="5"/>
        <v>0</v>
      </c>
      <c r="O27" s="11">
        <f t="shared" si="5"/>
        <v>5.372013925098128</v>
      </c>
      <c r="P27" s="8">
        <f t="shared" si="5"/>
        <v>0</v>
      </c>
      <c r="Q27" s="11">
        <v>0</v>
      </c>
      <c r="R27" s="8" t="str">
        <f>+R25</f>
        <v>NA</v>
      </c>
      <c r="S27" s="8" t="str">
        <f>+S25</f>
        <v>NA</v>
      </c>
      <c r="T27" s="8">
        <f>+T25</f>
        <v>0</v>
      </c>
    </row>
    <row r="28" spans="1:20" ht="15">
      <c r="A28" s="3" t="s">
        <v>142</v>
      </c>
      <c r="B28" s="2" t="s">
        <v>143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>
      <c r="A29" s="3" t="s">
        <v>87</v>
      </c>
      <c r="B29" s="2" t="s">
        <v>144</v>
      </c>
      <c r="C29" s="2"/>
      <c r="D29" s="2">
        <v>78909</v>
      </c>
      <c r="E29" s="2">
        <v>42122474</v>
      </c>
      <c r="F29" s="2">
        <v>0</v>
      </c>
      <c r="G29" s="2">
        <v>0</v>
      </c>
      <c r="H29" s="2">
        <v>42122474</v>
      </c>
      <c r="I29" s="10">
        <f>SUM(H29/186149927*100)</f>
        <v>22.628251688758386</v>
      </c>
      <c r="J29" s="2">
        <v>42122474</v>
      </c>
      <c r="K29" s="2">
        <v>0</v>
      </c>
      <c r="L29" s="2">
        <f>+J29+K29</f>
        <v>42122474</v>
      </c>
      <c r="M29" s="10">
        <f>SUM(L29/186195002*100)</f>
        <v>22.62277373052151</v>
      </c>
      <c r="N29" s="2">
        <v>0</v>
      </c>
      <c r="O29" s="10">
        <f>SUM((H29+N29)/186149927*100)</f>
        <v>22.628251688758386</v>
      </c>
      <c r="P29" s="2"/>
      <c r="Q29" s="10">
        <v>0</v>
      </c>
      <c r="R29" s="2" t="s">
        <v>71</v>
      </c>
      <c r="S29" s="2" t="s">
        <v>71</v>
      </c>
      <c r="T29" s="2">
        <v>41569747</v>
      </c>
    </row>
    <row r="30" spans="1:20" ht="15">
      <c r="A30" s="2"/>
      <c r="B30" s="2" t="s">
        <v>145</v>
      </c>
      <c r="C30" s="2"/>
      <c r="D30" s="2">
        <v>331</v>
      </c>
      <c r="E30" s="2">
        <v>30099224</v>
      </c>
      <c r="F30" s="2">
        <v>0</v>
      </c>
      <c r="G30" s="2">
        <v>0</v>
      </c>
      <c r="H30" s="2">
        <v>30099224</v>
      </c>
      <c r="I30" s="10">
        <f>SUM(H30/186149927*100)</f>
        <v>16.169345046264777</v>
      </c>
      <c r="J30" s="2">
        <v>30099224</v>
      </c>
      <c r="K30" s="2">
        <v>0</v>
      </c>
      <c r="L30" s="2">
        <f>+J30+K30</f>
        <v>30099224</v>
      </c>
      <c r="M30" s="10">
        <f>SUM(L30/186195002*100)</f>
        <v>16.165430691850688</v>
      </c>
      <c r="N30" s="2">
        <v>0</v>
      </c>
      <c r="O30" s="10">
        <f>SUM((H30+N30)/186149927*100)</f>
        <v>16.169345046264777</v>
      </c>
      <c r="P30" s="2"/>
      <c r="Q30" s="10">
        <v>0</v>
      </c>
      <c r="R30" s="2" t="s">
        <v>71</v>
      </c>
      <c r="S30" s="2" t="s">
        <v>71</v>
      </c>
      <c r="T30" s="2">
        <v>30059224</v>
      </c>
    </row>
    <row r="31" spans="1:20" ht="15">
      <c r="A31" s="2"/>
      <c r="B31" s="2" t="s">
        <v>146</v>
      </c>
      <c r="C31" s="2" t="s">
        <v>147</v>
      </c>
      <c r="D31" s="2">
        <v>1</v>
      </c>
      <c r="E31" s="2">
        <v>2100000</v>
      </c>
      <c r="F31" s="2">
        <v>0</v>
      </c>
      <c r="G31" s="2">
        <v>0</v>
      </c>
      <c r="H31" s="2">
        <v>2100000</v>
      </c>
      <c r="I31" s="10">
        <f>SUM(H31/186149927*100)</f>
        <v>1.128122924270607</v>
      </c>
      <c r="J31" s="2">
        <v>2100000</v>
      </c>
      <c r="K31" s="2">
        <v>0</v>
      </c>
      <c r="L31" s="2">
        <f>+J31+K31</f>
        <v>2100000</v>
      </c>
      <c r="M31" s="10">
        <f>SUM(L31/186195002*100)</f>
        <v>1.1278498227358433</v>
      </c>
      <c r="N31" s="2">
        <v>0</v>
      </c>
      <c r="O31" s="10">
        <f>SUM((H31+N31)/186149927*100)</f>
        <v>1.128122924270607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2100000</v>
      </c>
    </row>
    <row r="32" spans="1:2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" t="s">
        <v>89</v>
      </c>
      <c r="B33" s="2" t="s">
        <v>148</v>
      </c>
      <c r="C33" s="2"/>
      <c r="D33" s="2">
        <v>5</v>
      </c>
      <c r="E33" s="2">
        <v>542268</v>
      </c>
      <c r="F33" s="2">
        <v>0</v>
      </c>
      <c r="G33" s="2">
        <v>0</v>
      </c>
      <c r="H33" s="2">
        <v>542268</v>
      </c>
      <c r="I33" s="10">
        <f>SUM(H33/186149927*100)</f>
        <v>0.29130712471351117</v>
      </c>
      <c r="J33" s="2">
        <v>542268</v>
      </c>
      <c r="K33" s="2">
        <v>0</v>
      </c>
      <c r="L33" s="2">
        <f>+J33+K33</f>
        <v>542268</v>
      </c>
      <c r="M33" s="10">
        <f>SUM(L33/186195002*100)</f>
        <v>0.29123660365491444</v>
      </c>
      <c r="N33" s="2">
        <v>0</v>
      </c>
      <c r="O33" s="10">
        <f>SUM((H33+N33)/186149927*100)</f>
        <v>0.29130712471351117</v>
      </c>
      <c r="P33" s="2">
        <v>0</v>
      </c>
      <c r="Q33" s="10">
        <v>0</v>
      </c>
      <c r="R33" s="2" t="s">
        <v>71</v>
      </c>
      <c r="S33" s="2" t="s">
        <v>71</v>
      </c>
      <c r="T33" s="2">
        <v>542268</v>
      </c>
    </row>
    <row r="34" spans="1:20" ht="15">
      <c r="A34" s="2" t="s">
        <v>91</v>
      </c>
      <c r="B34" s="2" t="s">
        <v>149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SUM(H34/186149927*100)</f>
        <v>0</v>
      </c>
      <c r="J34" s="2">
        <v>0</v>
      </c>
      <c r="K34" s="2">
        <v>0</v>
      </c>
      <c r="L34" s="2">
        <f>+J34+K34</f>
        <v>0</v>
      </c>
      <c r="M34" s="10">
        <f>SUM(L34/186195002*100)</f>
        <v>0</v>
      </c>
      <c r="N34" s="2">
        <v>0</v>
      </c>
      <c r="O34" s="10">
        <f>SUM((H34+N34)/186149927*100)</f>
        <v>0</v>
      </c>
      <c r="P34" s="2">
        <v>0</v>
      </c>
      <c r="Q34" s="10">
        <v>0</v>
      </c>
      <c r="R34" s="2" t="s">
        <v>71</v>
      </c>
      <c r="S34" s="2" t="s">
        <v>71</v>
      </c>
      <c r="T34" s="2">
        <v>0</v>
      </c>
    </row>
    <row r="35" spans="1:20" ht="15">
      <c r="A35" s="2" t="s">
        <v>93</v>
      </c>
      <c r="B35" s="2" t="s">
        <v>150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0">
        <f>SUM(H35/186149927*100)</f>
        <v>0</v>
      </c>
      <c r="J35" s="2">
        <v>0</v>
      </c>
      <c r="K35" s="2">
        <v>0</v>
      </c>
      <c r="L35" s="2">
        <f>+J35+K35</f>
        <v>0</v>
      </c>
      <c r="M35" s="10">
        <f>SUM(L35/186195002*100)</f>
        <v>0</v>
      </c>
      <c r="N35" s="2">
        <v>0</v>
      </c>
      <c r="O35" s="10">
        <f>SUM((H35+N35)/186149927*100)</f>
        <v>0</v>
      </c>
      <c r="P35" s="2">
        <v>0</v>
      </c>
      <c r="Q35" s="10">
        <v>0</v>
      </c>
      <c r="R35" s="2" t="s">
        <v>71</v>
      </c>
      <c r="S35" s="2" t="s">
        <v>71</v>
      </c>
      <c r="T35" s="2">
        <v>0</v>
      </c>
    </row>
    <row r="36" spans="1:20" ht="15">
      <c r="A36" s="2" t="s">
        <v>106</v>
      </c>
      <c r="B36" s="2" t="s">
        <v>94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"/>
      <c r="B37" s="2" t="s">
        <v>151</v>
      </c>
      <c r="C37" s="2"/>
      <c r="D37" s="2">
        <v>4</v>
      </c>
      <c r="E37" s="2">
        <v>9100</v>
      </c>
      <c r="F37" s="2">
        <v>0</v>
      </c>
      <c r="G37" s="2">
        <v>0</v>
      </c>
      <c r="H37" s="2">
        <v>9100</v>
      </c>
      <c r="I37" s="10">
        <f aca="true" t="shared" si="6" ref="I37:I42">SUM(H37/186149927*100)</f>
        <v>0.004888532671839296</v>
      </c>
      <c r="J37" s="2">
        <v>9100</v>
      </c>
      <c r="K37" s="2">
        <v>0</v>
      </c>
      <c r="L37" s="2">
        <f aca="true" t="shared" si="7" ref="L37:L42">+J37+K37</f>
        <v>9100</v>
      </c>
      <c r="M37" s="10">
        <f aca="true" t="shared" si="8" ref="M37:M42">SUM(L37/186195002*100)</f>
        <v>0.0048873492318553214</v>
      </c>
      <c r="N37" s="2">
        <v>0</v>
      </c>
      <c r="O37" s="10">
        <f aca="true" t="shared" si="9" ref="O37:O42">SUM((H37+N37)/186149927*100)</f>
        <v>0.004888532671839296</v>
      </c>
      <c r="P37" s="2">
        <v>0</v>
      </c>
      <c r="Q37" s="10">
        <v>0</v>
      </c>
      <c r="R37" s="2" t="s">
        <v>71</v>
      </c>
      <c r="S37" s="2" t="s">
        <v>71</v>
      </c>
      <c r="T37" s="2">
        <v>2100</v>
      </c>
    </row>
    <row r="38" spans="1:20" ht="15">
      <c r="A38" s="2"/>
      <c r="B38" s="2" t="s">
        <v>152</v>
      </c>
      <c r="C38" s="2"/>
      <c r="D38" s="2">
        <v>790</v>
      </c>
      <c r="E38" s="2">
        <v>3637388</v>
      </c>
      <c r="F38" s="2">
        <v>0</v>
      </c>
      <c r="G38" s="2">
        <v>0</v>
      </c>
      <c r="H38" s="2">
        <v>3637388</v>
      </c>
      <c r="I38" s="10">
        <f t="shared" si="6"/>
        <v>1.9540098986984828</v>
      </c>
      <c r="J38" s="2">
        <v>3637388</v>
      </c>
      <c r="K38" s="2">
        <v>0</v>
      </c>
      <c r="L38" s="2">
        <f t="shared" si="7"/>
        <v>3637388</v>
      </c>
      <c r="M38" s="10">
        <f t="shared" si="8"/>
        <v>1.9535368623911828</v>
      </c>
      <c r="N38" s="2">
        <v>0</v>
      </c>
      <c r="O38" s="10">
        <f t="shared" si="9"/>
        <v>1.9540098986984828</v>
      </c>
      <c r="P38" s="2">
        <v>0</v>
      </c>
      <c r="Q38" s="10">
        <v>0</v>
      </c>
      <c r="R38" s="2" t="s">
        <v>71</v>
      </c>
      <c r="S38" s="2" t="s">
        <v>71</v>
      </c>
      <c r="T38" s="2">
        <v>3637388</v>
      </c>
    </row>
    <row r="39" spans="1:20" ht="15">
      <c r="A39" s="2"/>
      <c r="B39" s="2" t="s">
        <v>153</v>
      </c>
      <c r="C39" s="2"/>
      <c r="D39" s="2">
        <v>47</v>
      </c>
      <c r="E39" s="2">
        <v>79183</v>
      </c>
      <c r="F39" s="2">
        <v>0</v>
      </c>
      <c r="G39" s="2">
        <v>0</v>
      </c>
      <c r="H39" s="2">
        <v>79183</v>
      </c>
      <c r="I39" s="10">
        <f t="shared" si="6"/>
        <v>0.04253721786310451</v>
      </c>
      <c r="J39" s="2">
        <v>79183</v>
      </c>
      <c r="K39" s="2">
        <v>0</v>
      </c>
      <c r="L39" s="2">
        <f t="shared" si="7"/>
        <v>79183</v>
      </c>
      <c r="M39" s="10">
        <f t="shared" si="8"/>
        <v>0.04252692024461537</v>
      </c>
      <c r="N39" s="2">
        <v>0</v>
      </c>
      <c r="O39" s="10">
        <f t="shared" si="9"/>
        <v>0.04253721786310451</v>
      </c>
      <c r="P39" s="2">
        <v>0</v>
      </c>
      <c r="Q39" s="10">
        <v>0</v>
      </c>
      <c r="R39" s="2" t="s">
        <v>71</v>
      </c>
      <c r="S39" s="2" t="s">
        <v>71</v>
      </c>
      <c r="T39" s="2">
        <v>79183</v>
      </c>
    </row>
    <row r="40" spans="1:20" ht="15">
      <c r="A40" s="2"/>
      <c r="B40" s="2" t="s">
        <v>154</v>
      </c>
      <c r="C40" s="2"/>
      <c r="D40" s="2">
        <v>1</v>
      </c>
      <c r="E40" s="2">
        <v>6500</v>
      </c>
      <c r="F40" s="2">
        <v>0</v>
      </c>
      <c r="G40" s="2">
        <v>0</v>
      </c>
      <c r="H40" s="2">
        <v>6500</v>
      </c>
      <c r="I40" s="10">
        <f t="shared" si="6"/>
        <v>0.0034918090513137833</v>
      </c>
      <c r="J40" s="2">
        <v>6500</v>
      </c>
      <c r="K40" s="2">
        <v>0</v>
      </c>
      <c r="L40" s="2">
        <f t="shared" si="7"/>
        <v>6500</v>
      </c>
      <c r="M40" s="10">
        <f t="shared" si="8"/>
        <v>0.003490963737039515</v>
      </c>
      <c r="N40" s="2">
        <v>0</v>
      </c>
      <c r="O40" s="10">
        <f t="shared" si="9"/>
        <v>0.0034918090513137833</v>
      </c>
      <c r="P40" s="2">
        <v>0</v>
      </c>
      <c r="Q40" s="10">
        <v>0</v>
      </c>
      <c r="R40" s="2" t="s">
        <v>71</v>
      </c>
      <c r="S40" s="2" t="s">
        <v>71</v>
      </c>
      <c r="T40" s="2">
        <v>6500</v>
      </c>
    </row>
    <row r="41" spans="1:20" ht="15">
      <c r="A41" s="2"/>
      <c r="B41" s="2" t="s">
        <v>155</v>
      </c>
      <c r="C41" s="2"/>
      <c r="D41" s="2">
        <v>932</v>
      </c>
      <c r="E41" s="2">
        <v>12123505</v>
      </c>
      <c r="F41" s="2">
        <v>0</v>
      </c>
      <c r="G41" s="2">
        <v>0</v>
      </c>
      <c r="H41" s="2">
        <v>12123505</v>
      </c>
      <c r="I41" s="10">
        <f t="shared" si="6"/>
        <v>6.512763768099678</v>
      </c>
      <c r="J41" s="2">
        <v>12123505</v>
      </c>
      <c r="K41" s="2">
        <v>0</v>
      </c>
      <c r="L41" s="2">
        <f t="shared" si="7"/>
        <v>12123505</v>
      </c>
      <c r="M41" s="10">
        <f t="shared" si="8"/>
        <v>6.511187126279576</v>
      </c>
      <c r="N41" s="2">
        <v>0</v>
      </c>
      <c r="O41" s="10">
        <f t="shared" si="9"/>
        <v>6.512763768099678</v>
      </c>
      <c r="P41" s="2">
        <v>0</v>
      </c>
      <c r="Q41" s="10">
        <v>0</v>
      </c>
      <c r="R41" s="2" t="s">
        <v>71</v>
      </c>
      <c r="S41" s="2" t="s">
        <v>71</v>
      </c>
      <c r="T41" s="2">
        <v>12120305</v>
      </c>
    </row>
    <row r="42" spans="1:20" ht="15">
      <c r="A42" s="2"/>
      <c r="B42" s="2" t="s">
        <v>156</v>
      </c>
      <c r="C42" s="2"/>
      <c r="D42" s="2">
        <v>4</v>
      </c>
      <c r="E42" s="2">
        <v>148345</v>
      </c>
      <c r="F42" s="2">
        <v>0</v>
      </c>
      <c r="G42" s="2">
        <v>0</v>
      </c>
      <c r="H42" s="2">
        <v>148345</v>
      </c>
      <c r="I42" s="10">
        <f t="shared" si="6"/>
        <v>0.07969114057186819</v>
      </c>
      <c r="J42" s="2">
        <v>148345</v>
      </c>
      <c r="K42" s="2">
        <v>0</v>
      </c>
      <c r="L42" s="2">
        <f t="shared" si="7"/>
        <v>148345</v>
      </c>
      <c r="M42" s="10">
        <f t="shared" si="8"/>
        <v>0.07967184854940414</v>
      </c>
      <c r="N42" s="2">
        <v>0</v>
      </c>
      <c r="O42" s="10">
        <f t="shared" si="9"/>
        <v>0.07969114057186819</v>
      </c>
      <c r="P42" s="2">
        <v>0</v>
      </c>
      <c r="Q42" s="10">
        <v>0</v>
      </c>
      <c r="R42" s="2" t="s">
        <v>71</v>
      </c>
      <c r="S42" s="2" t="s">
        <v>71</v>
      </c>
      <c r="T42" s="2">
        <v>148345</v>
      </c>
    </row>
    <row r="43" spans="1:20" s="4" customFormat="1" ht="15">
      <c r="A43" s="8"/>
      <c r="B43" s="8" t="s">
        <v>157</v>
      </c>
      <c r="C43" s="8"/>
      <c r="D43" s="8">
        <f aca="true" t="shared" si="10" ref="D43:P43">+D29+D30+D33+D34+D35+D37+D38+D39+D40+D41+D42</f>
        <v>81023</v>
      </c>
      <c r="E43" s="8">
        <f t="shared" si="10"/>
        <v>88767987</v>
      </c>
      <c r="F43" s="8">
        <f t="shared" si="10"/>
        <v>0</v>
      </c>
      <c r="G43" s="8">
        <f t="shared" si="10"/>
        <v>0</v>
      </c>
      <c r="H43" s="8">
        <f t="shared" si="10"/>
        <v>88767987</v>
      </c>
      <c r="I43" s="11">
        <f t="shared" si="10"/>
        <v>47.68628622669296</v>
      </c>
      <c r="J43" s="8">
        <f t="shared" si="10"/>
        <v>88767987</v>
      </c>
      <c r="K43" s="8">
        <f t="shared" si="10"/>
        <v>0</v>
      </c>
      <c r="L43" s="8">
        <f t="shared" si="10"/>
        <v>88767987</v>
      </c>
      <c r="M43" s="11">
        <f t="shared" si="10"/>
        <v>47.67474209646078</v>
      </c>
      <c r="N43" s="8">
        <f t="shared" si="10"/>
        <v>0</v>
      </c>
      <c r="O43" s="11">
        <f t="shared" si="10"/>
        <v>47.68628622669296</v>
      </c>
      <c r="P43" s="8">
        <f t="shared" si="10"/>
        <v>0</v>
      </c>
      <c r="Q43" s="11">
        <v>0</v>
      </c>
      <c r="R43" s="8"/>
      <c r="S43" s="8"/>
      <c r="T43" s="8">
        <f>+T29+T30+T33+T34+T35+T37+T38+T39+T40+T41+T42</f>
        <v>88165060</v>
      </c>
    </row>
    <row r="44" spans="1:20" s="4" customFormat="1" ht="15">
      <c r="A44" s="8"/>
      <c r="B44" s="8" t="s">
        <v>158</v>
      </c>
      <c r="C44" s="8"/>
      <c r="D44" s="8">
        <f aca="true" t="shared" si="11" ref="D44:P44">+D24+D27+D43</f>
        <v>81047</v>
      </c>
      <c r="E44" s="8">
        <f t="shared" si="11"/>
        <v>137054920</v>
      </c>
      <c r="F44" s="8">
        <f t="shared" si="11"/>
        <v>0</v>
      </c>
      <c r="G44" s="8">
        <f t="shared" si="11"/>
        <v>0</v>
      </c>
      <c r="H44" s="8">
        <f t="shared" si="11"/>
        <v>137054920</v>
      </c>
      <c r="I44" s="11">
        <f t="shared" si="11"/>
        <v>73.62609387432099</v>
      </c>
      <c r="J44" s="8">
        <f t="shared" si="11"/>
        <v>137054920</v>
      </c>
      <c r="K44" s="8">
        <f t="shared" si="11"/>
        <v>0</v>
      </c>
      <c r="L44" s="8">
        <f t="shared" si="11"/>
        <v>137054920</v>
      </c>
      <c r="M44" s="11">
        <f t="shared" si="11"/>
        <v>73.60827010813104</v>
      </c>
      <c r="N44" s="8">
        <f t="shared" si="11"/>
        <v>0</v>
      </c>
      <c r="O44" s="11">
        <f t="shared" si="11"/>
        <v>73.62609387432099</v>
      </c>
      <c r="P44" s="8">
        <f t="shared" si="11"/>
        <v>0</v>
      </c>
      <c r="Q44" s="11">
        <v>0</v>
      </c>
      <c r="R44" s="8"/>
      <c r="S44" s="8"/>
      <c r="T44" s="8">
        <f>+T24+T27+T43</f>
        <v>126451993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159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111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160</v>
      </c>
      <c r="C7" s="2"/>
      <c r="D7" s="2">
        <v>1</v>
      </c>
      <c r="E7" s="2">
        <v>45075</v>
      </c>
      <c r="F7" s="2">
        <v>0</v>
      </c>
      <c r="G7" s="2">
        <v>0</v>
      </c>
      <c r="H7" s="2">
        <v>45075</v>
      </c>
      <c r="I7" s="10">
        <f>SUM(H7/186149927*100)</f>
        <v>0.024214352767379814</v>
      </c>
      <c r="J7" s="2">
        <v>45075</v>
      </c>
      <c r="K7" s="2">
        <v>0</v>
      </c>
      <c r="L7" s="2">
        <f>+J7+K7</f>
        <v>45075</v>
      </c>
      <c r="M7" s="10">
        <f>SUM(L7/186195002*100)</f>
        <v>0.024208490838008637</v>
      </c>
      <c r="N7" s="2">
        <v>0</v>
      </c>
      <c r="O7" s="10">
        <f>SUM((H7+N7)/186149927*100)</f>
        <v>0.024214352767379814</v>
      </c>
      <c r="P7" s="2">
        <v>0</v>
      </c>
      <c r="Q7" s="10">
        <v>0</v>
      </c>
      <c r="R7" s="2" t="s">
        <v>71</v>
      </c>
      <c r="S7" s="2" t="s">
        <v>71</v>
      </c>
      <c r="T7" s="2">
        <v>45075</v>
      </c>
    </row>
    <row r="8" spans="1:20" ht="15">
      <c r="A8" s="3" t="s">
        <v>100</v>
      </c>
      <c r="B8" s="2" t="s">
        <v>161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SUM(H8/186149927*100)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SUM((H8+N8)/186149927*100)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15">
      <c r="A10" s="8"/>
      <c r="B10" s="8" t="s">
        <v>162</v>
      </c>
      <c r="C10" s="8"/>
      <c r="D10" s="8">
        <f aca="true" t="shared" si="0" ref="D10:Q10">+D7+D8</f>
        <v>1</v>
      </c>
      <c r="E10" s="8">
        <f t="shared" si="0"/>
        <v>45075</v>
      </c>
      <c r="F10" s="8">
        <f t="shared" si="0"/>
        <v>0</v>
      </c>
      <c r="G10" s="8">
        <f t="shared" si="0"/>
        <v>0</v>
      </c>
      <c r="H10" s="8">
        <f t="shared" si="0"/>
        <v>45075</v>
      </c>
      <c r="I10" s="11">
        <f t="shared" si="0"/>
        <v>0.024214352767379814</v>
      </c>
      <c r="J10" s="8">
        <f t="shared" si="0"/>
        <v>45075</v>
      </c>
      <c r="K10" s="8">
        <f t="shared" si="0"/>
        <v>0</v>
      </c>
      <c r="L10" s="8">
        <f t="shared" si="0"/>
        <v>45075</v>
      </c>
      <c r="M10" s="11">
        <f t="shared" si="0"/>
        <v>0.024208490838008637</v>
      </c>
      <c r="N10" s="8">
        <f t="shared" si="0"/>
        <v>0</v>
      </c>
      <c r="O10" s="11">
        <f t="shared" si="0"/>
        <v>0.024214352767379814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45075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5" customFormat="1" ht="15.75">
      <c r="A1" s="14" t="s">
        <v>163</v>
      </c>
      <c r="B1" s="14"/>
      <c r="C1" s="14"/>
      <c r="D1" s="14"/>
    </row>
    <row r="2" spans="1:4" ht="15">
      <c r="A2" s="2" t="s">
        <v>164</v>
      </c>
      <c r="B2" s="2" t="s">
        <v>165</v>
      </c>
      <c r="C2" s="2" t="s">
        <v>166</v>
      </c>
      <c r="D2" s="2" t="s">
        <v>167</v>
      </c>
    </row>
    <row r="3" spans="1:4" ht="15">
      <c r="A3" s="2"/>
      <c r="B3" s="2"/>
      <c r="C3" s="2"/>
      <c r="D3" s="2"/>
    </row>
    <row r="4" spans="1:4" s="4" customFormat="1" ht="15">
      <c r="A4" s="8" t="s">
        <v>78</v>
      </c>
      <c r="B4" s="8"/>
      <c r="C4" s="8">
        <f>SUM(C2:C3)</f>
        <v>0</v>
      </c>
      <c r="D4" s="8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2" width="50.7109375" style="0" customWidth="1"/>
  </cols>
  <sheetData>
    <row r="1" spans="1:2" s="5" customFormat="1" ht="15.75">
      <c r="A1" s="21" t="s">
        <v>168</v>
      </c>
      <c r="B1" s="21"/>
    </row>
    <row r="2" spans="1:2" ht="15">
      <c r="A2" s="2" t="s">
        <v>34</v>
      </c>
      <c r="B2" s="2" t="s">
        <v>166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srinivas.b</dc:creator>
  <cp:keywords/>
  <dc:description/>
  <cp:lastModifiedBy>tmsindhu</cp:lastModifiedBy>
  <cp:lastPrinted>2016-04-19T05:07:37Z</cp:lastPrinted>
  <dcterms:created xsi:type="dcterms:W3CDTF">2016-04-05T13:17:03Z</dcterms:created>
  <dcterms:modified xsi:type="dcterms:W3CDTF">2016-04-19T09:59:26Z</dcterms:modified>
  <cp:category/>
  <cp:version/>
  <cp:contentType/>
  <cp:contentStatus/>
</cp:coreProperties>
</file>